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8075" windowHeight="11190"/>
  </bookViews>
  <sheets>
    <sheet name="Final Day Volume Projection" sheetId="1" r:id="rId1"/>
    <sheet name="Curve Fitting Trials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S67" i="1" l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66" i="1"/>
  <c r="T92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66" i="1"/>
  <c r="F17" i="1"/>
  <c r="D91" i="1" l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Y28" i="2"/>
  <c r="Y22" i="2"/>
  <c r="Y21" i="2"/>
  <c r="Y20" i="2"/>
  <c r="Y14" i="2"/>
  <c r="Y13" i="2"/>
  <c r="Y12" i="2"/>
  <c r="Y6" i="2"/>
  <c r="Y5" i="2"/>
  <c r="Y4" i="2"/>
  <c r="Y66" i="2"/>
  <c r="Y67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X28" i="2"/>
  <c r="X22" i="2"/>
  <c r="X21" i="2"/>
  <c r="X20" i="2"/>
  <c r="X14" i="2"/>
  <c r="X13" i="2"/>
  <c r="X12" i="2"/>
  <c r="X6" i="2"/>
  <c r="X5" i="2"/>
  <c r="X4" i="2"/>
  <c r="V28" i="2"/>
  <c r="V27" i="2"/>
  <c r="Y27" i="2" s="1"/>
  <c r="V26" i="2"/>
  <c r="Y26" i="2" s="1"/>
  <c r="V25" i="2"/>
  <c r="Y25" i="2" s="1"/>
  <c r="V24" i="2"/>
  <c r="Y24" i="2" s="1"/>
  <c r="V23" i="2"/>
  <c r="X23" i="2" s="1"/>
  <c r="V22" i="2"/>
  <c r="V21" i="2"/>
  <c r="V20" i="2"/>
  <c r="V19" i="2"/>
  <c r="Y19" i="2" s="1"/>
  <c r="V18" i="2"/>
  <c r="Y18" i="2" s="1"/>
  <c r="V17" i="2"/>
  <c r="Y17" i="2" s="1"/>
  <c r="V16" i="2"/>
  <c r="Y16" i="2" s="1"/>
  <c r="V15" i="2"/>
  <c r="Y15" i="2" s="1"/>
  <c r="V14" i="2"/>
  <c r="V13" i="2"/>
  <c r="V12" i="2"/>
  <c r="V11" i="2"/>
  <c r="Y11" i="2" s="1"/>
  <c r="V10" i="2"/>
  <c r="Y10" i="2" s="1"/>
  <c r="V9" i="2"/>
  <c r="Y9" i="2" s="1"/>
  <c r="V8" i="2"/>
  <c r="Y8" i="2" s="1"/>
  <c r="V7" i="2"/>
  <c r="Y7" i="2" s="1"/>
  <c r="V6" i="2"/>
  <c r="V5" i="2"/>
  <c r="V4" i="2"/>
  <c r="V3" i="2"/>
  <c r="Y3" i="2" s="1"/>
  <c r="V2" i="2"/>
  <c r="Y2" i="2" s="1"/>
  <c r="B33" i="2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3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29" i="1"/>
  <c r="X28" i="1"/>
  <c r="X27" i="1"/>
  <c r="X26" i="1"/>
  <c r="X25" i="1"/>
  <c r="X24" i="1"/>
  <c r="X23" i="1"/>
  <c r="X22" i="1"/>
  <c r="X21" i="1"/>
  <c r="X20" i="1"/>
  <c r="X30" i="1"/>
  <c r="X7" i="2" l="1"/>
  <c r="Y23" i="2"/>
  <c r="X8" i="2"/>
  <c r="X16" i="2"/>
  <c r="X24" i="2"/>
  <c r="X15" i="2"/>
  <c r="X9" i="2"/>
  <c r="X17" i="2"/>
  <c r="X25" i="2"/>
  <c r="X2" i="2"/>
  <c r="X10" i="2"/>
  <c r="X18" i="2"/>
  <c r="X26" i="2"/>
  <c r="X3" i="2"/>
  <c r="X11" i="2"/>
  <c r="X19" i="2"/>
  <c r="X27" i="2"/>
  <c r="F8" i="1"/>
  <c r="C8" i="1" s="1"/>
  <c r="F12" i="1"/>
  <c r="F16" i="1"/>
  <c r="F20" i="1"/>
  <c r="F24" i="1"/>
  <c r="C24" i="1" s="1"/>
  <c r="F28" i="1"/>
  <c r="F6" i="1"/>
  <c r="C6" i="1" s="1"/>
  <c r="F10" i="1"/>
  <c r="F14" i="1"/>
  <c r="F18" i="1"/>
  <c r="F22" i="1"/>
  <c r="C22" i="1" s="1"/>
  <c r="F26" i="1"/>
  <c r="F30" i="1"/>
  <c r="C30" i="1" s="1"/>
  <c r="F5" i="1"/>
  <c r="C5" i="1" s="1"/>
  <c r="F9" i="1"/>
  <c r="C9" i="1" s="1"/>
  <c r="F13" i="1"/>
  <c r="C13" i="1" s="1"/>
  <c r="C17" i="1"/>
  <c r="F21" i="1"/>
  <c r="C21" i="1" s="1"/>
  <c r="F25" i="1"/>
  <c r="C25" i="1" s="1"/>
  <c r="F29" i="1"/>
  <c r="C29" i="1" s="1"/>
  <c r="F7" i="1"/>
  <c r="C7" i="1" s="1"/>
  <c r="F11" i="1"/>
  <c r="C11" i="1" s="1"/>
  <c r="F15" i="1"/>
  <c r="C15" i="1" s="1"/>
  <c r="F19" i="1"/>
  <c r="F23" i="1"/>
  <c r="C23" i="1" s="1"/>
  <c r="F27" i="1"/>
  <c r="C27" i="1" s="1"/>
  <c r="C12" i="1"/>
  <c r="C16" i="1"/>
  <c r="C20" i="1"/>
  <c r="C28" i="1"/>
  <c r="C19" i="1"/>
  <c r="C10" i="1"/>
  <c r="C14" i="1"/>
  <c r="C18" i="1"/>
  <c r="C26" i="1"/>
</calcChain>
</file>

<file path=xl/sharedStrings.xml><?xml version="1.0" encoding="utf-8"?>
<sst xmlns="http://schemas.openxmlformats.org/spreadsheetml/2006/main" count="45" uniqueCount="16">
  <si>
    <t>TIME</t>
  </si>
  <si>
    <t xml:space="preserve">Vol </t>
  </si>
  <si>
    <t xml:space="preserve">Percent </t>
  </si>
  <si>
    <t>PROJECTED TOTAL VOLUME</t>
  </si>
  <si>
    <t>.</t>
  </si>
  <si>
    <t>Typical  % of Final Volume</t>
  </si>
  <si>
    <t>Time, Pacific</t>
  </si>
  <si>
    <t>% of Final Volume</t>
  </si>
  <si>
    <t>Minutes of Trading</t>
  </si>
  <si>
    <t>Time, Pacific (hh:mm)</t>
  </si>
  <si>
    <t>Time, Pac (Desimal X Value)</t>
  </si>
  <si>
    <t>Raw Data from Nasdaq Volume vs. Time of Trading Day, Pacific Time</t>
  </si>
  <si>
    <t>Curve Fit Equation</t>
  </si>
  <si>
    <r>
      <t>The Polynomial Curve Fitting Equation
y = -10517x</t>
    </r>
    <r>
      <rPr>
        <vertAlign val="superscript"/>
        <sz val="18"/>
        <color rgb="FFC00000"/>
        <rFont val="Calibri"/>
        <family val="2"/>
        <scheme val="minor"/>
      </rPr>
      <t>6</t>
    </r>
    <r>
      <rPr>
        <sz val="18"/>
        <color rgb="FFC00000"/>
        <rFont val="Calibri"/>
        <family val="2"/>
        <scheme val="minor"/>
      </rPr>
      <t xml:space="preserve"> + 30243x</t>
    </r>
    <r>
      <rPr>
        <vertAlign val="superscript"/>
        <sz val="18"/>
        <color rgb="FFC00000"/>
        <rFont val="Calibri"/>
        <family val="2"/>
        <scheme val="minor"/>
      </rPr>
      <t>5</t>
    </r>
    <r>
      <rPr>
        <sz val="18"/>
        <color rgb="FFC00000"/>
        <rFont val="Calibri"/>
        <family val="2"/>
        <scheme val="minor"/>
      </rPr>
      <t xml:space="preserve"> - 35041x</t>
    </r>
    <r>
      <rPr>
        <vertAlign val="superscript"/>
        <sz val="18"/>
        <color rgb="FFC00000"/>
        <rFont val="Calibri"/>
        <family val="2"/>
        <scheme val="minor"/>
      </rPr>
      <t>4</t>
    </r>
    <r>
      <rPr>
        <sz val="18"/>
        <color rgb="FFC00000"/>
        <rFont val="Calibri"/>
        <family val="2"/>
        <scheme val="minor"/>
      </rPr>
      <t xml:space="preserve"> + 21109x</t>
    </r>
    <r>
      <rPr>
        <vertAlign val="superscript"/>
        <sz val="18"/>
        <color rgb="FFC00000"/>
        <rFont val="Calibri"/>
        <family val="2"/>
        <scheme val="minor"/>
      </rPr>
      <t>3</t>
    </r>
    <r>
      <rPr>
        <sz val="18"/>
        <color rgb="FFC00000"/>
        <rFont val="Calibri"/>
        <family val="2"/>
        <scheme val="minor"/>
      </rPr>
      <t xml:space="preserve"> - 7012.1x</t>
    </r>
    <r>
      <rPr>
        <vertAlign val="superscript"/>
        <sz val="18"/>
        <color rgb="FFC00000"/>
        <rFont val="Calibri"/>
        <family val="2"/>
        <scheme val="minor"/>
      </rPr>
      <t>2</t>
    </r>
    <r>
      <rPr>
        <sz val="18"/>
        <color rgb="FFC00000"/>
        <rFont val="Calibri"/>
        <family val="2"/>
        <scheme val="minor"/>
      </rPr>
      <t xml:space="preserve"> + 1225.5x - 88.279 </t>
    </r>
  </si>
  <si>
    <t>ENTER CURRENT VOLUME</t>
  </si>
  <si>
    <t>Breakout Volume vs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</si>
</sst>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vertAlign val="superscript"/>
      <sz val="18"/>
      <color rgb="FFC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20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5" fontId="1" fillId="0" borderId="0" xfId="0" applyNumberFormat="1" applyFon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" wrapText="1" readingOrder="1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Typical % of Final Volume vs Pacific Time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64129483814523"/>
          <c:y val="7.4548702245552642E-2"/>
          <c:w val="0.84295581802274755"/>
          <c:h val="0.79822506561679785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'Final Day Volume Projection'!$A$4:$A$30</c:f>
              <c:numCache>
                <c:formatCode>h:mm</c:formatCode>
                <c:ptCount val="27"/>
                <c:pt idx="0">
                  <c:v>0.27083333333333331</c:v>
                </c:pt>
                <c:pt idx="1">
                  <c:v>0.28125</c:v>
                </c:pt>
                <c:pt idx="2">
                  <c:v>0.29166666666666669</c:v>
                </c:pt>
                <c:pt idx="3">
                  <c:v>0.30208333333333331</c:v>
                </c:pt>
                <c:pt idx="4">
                  <c:v>0.3125</c:v>
                </c:pt>
                <c:pt idx="5">
                  <c:v>0.32291666666666669</c:v>
                </c:pt>
                <c:pt idx="6">
                  <c:v>0.33333333333333331</c:v>
                </c:pt>
                <c:pt idx="7">
                  <c:v>0.34375</c:v>
                </c:pt>
                <c:pt idx="8">
                  <c:v>0.35416666666666669</c:v>
                </c:pt>
                <c:pt idx="9">
                  <c:v>0.36458333333333331</c:v>
                </c:pt>
                <c:pt idx="10">
                  <c:v>0.375</c:v>
                </c:pt>
                <c:pt idx="11">
                  <c:v>0.38541666666666669</c:v>
                </c:pt>
                <c:pt idx="12">
                  <c:v>0.39583333333333331</c:v>
                </c:pt>
                <c:pt idx="13">
                  <c:v>0.40625</c:v>
                </c:pt>
                <c:pt idx="14">
                  <c:v>0.41666666666666669</c:v>
                </c:pt>
                <c:pt idx="15">
                  <c:v>0.42708333333333331</c:v>
                </c:pt>
                <c:pt idx="16">
                  <c:v>0.4375</c:v>
                </c:pt>
                <c:pt idx="17">
                  <c:v>0.44791666666666669</c:v>
                </c:pt>
                <c:pt idx="18">
                  <c:v>0.45833333333333331</c:v>
                </c:pt>
                <c:pt idx="19">
                  <c:v>0.46875</c:v>
                </c:pt>
                <c:pt idx="20">
                  <c:v>0.47916666666666669</c:v>
                </c:pt>
                <c:pt idx="21">
                  <c:v>0.48958333333333331</c:v>
                </c:pt>
                <c:pt idx="22">
                  <c:v>0.5</c:v>
                </c:pt>
                <c:pt idx="23">
                  <c:v>0.51041666666666663</c:v>
                </c:pt>
                <c:pt idx="24">
                  <c:v>0.52083333333333337</c:v>
                </c:pt>
                <c:pt idx="25">
                  <c:v>0.53125</c:v>
                </c:pt>
                <c:pt idx="26">
                  <c:v>0.54166666666666663</c:v>
                </c:pt>
              </c:numCache>
            </c:numRef>
          </c:xVal>
          <c:yVal>
            <c:numRef>
              <c:f>'Final Day Volume Projection'!$F$4:$F$30</c:f>
              <c:numCache>
                <c:formatCode>0.0%</c:formatCode>
                <c:ptCount val="27"/>
                <c:pt idx="0">
                  <c:v>0</c:v>
                </c:pt>
                <c:pt idx="1">
                  <c:v>0.11331527309018055</c:v>
                </c:pt>
                <c:pt idx="2">
                  <c:v>0.16635083123483146</c:v>
                </c:pt>
                <c:pt idx="3">
                  <c:v>0.21505804425127259</c:v>
                </c:pt>
                <c:pt idx="4">
                  <c:v>0.25915819235302728</c:v>
                </c:pt>
                <c:pt idx="5">
                  <c:v>0.29937716694368627</c:v>
                </c:pt>
                <c:pt idx="6">
                  <c:v>0.33500992455656353</c:v>
                </c:pt>
                <c:pt idx="7">
                  <c:v>0.37059973746780805</c:v>
                </c:pt>
                <c:pt idx="8">
                  <c:v>0.40363419627530628</c:v>
                </c:pt>
                <c:pt idx="9">
                  <c:v>0.43233164723224948</c:v>
                </c:pt>
                <c:pt idx="10">
                  <c:v>0.45873284802923109</c:v>
                </c:pt>
                <c:pt idx="11">
                  <c:v>0.48401901554944005</c:v>
                </c:pt>
                <c:pt idx="12">
                  <c:v>0.50779308083899077</c:v>
                </c:pt>
                <c:pt idx="13">
                  <c:v>0.53201380860738345</c:v>
                </c:pt>
                <c:pt idx="14">
                  <c:v>0.55507583988373932</c:v>
                </c:pt>
                <c:pt idx="15">
                  <c:v>0.57738164456269347</c:v>
                </c:pt>
                <c:pt idx="16">
                  <c:v>0.59937039020570315</c:v>
                </c:pt>
                <c:pt idx="17">
                  <c:v>0.62363306699470433</c:v>
                </c:pt>
                <c:pt idx="18">
                  <c:v>0.64753512573590422</c:v>
                </c:pt>
                <c:pt idx="19">
                  <c:v>0.67439933922069162</c:v>
                </c:pt>
                <c:pt idx="20">
                  <c:v>0.70263932964598785</c:v>
                </c:pt>
                <c:pt idx="21">
                  <c:v>0.7330421979726599</c:v>
                </c:pt>
                <c:pt idx="22">
                  <c:v>0.76438663175505228</c:v>
                </c:pt>
                <c:pt idx="23">
                  <c:v>0.79944585802845447</c:v>
                </c:pt>
                <c:pt idx="24">
                  <c:v>0.84102494815018447</c:v>
                </c:pt>
                <c:pt idx="25">
                  <c:v>0.89768741157548759</c:v>
                </c:pt>
                <c:pt idx="26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465536"/>
        <c:axId val="86467712"/>
      </c:scatterChart>
      <c:valAx>
        <c:axId val="86465536"/>
        <c:scaling>
          <c:orientation val="minMax"/>
          <c:max val="0.55249999999999999"/>
          <c:min val="0.270833000000000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(hh:mm) Pacific  </a:t>
                </a:r>
              </a:p>
            </c:rich>
          </c:tx>
          <c:layout/>
          <c:overlay val="0"/>
        </c:title>
        <c:numFmt formatCode="h:mm" sourceLinked="1"/>
        <c:majorTickMark val="out"/>
        <c:minorTickMark val="none"/>
        <c:tickLblPos val="nextTo"/>
        <c:crossAx val="86467712"/>
        <c:crosses val="autoZero"/>
        <c:crossBetween val="midCat"/>
        <c:majorUnit val="2.0833000000000008E-2"/>
      </c:valAx>
      <c:valAx>
        <c:axId val="8646771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 Typical Percent of Volume at Any Given Time During the Trading Day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86465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0070C0"/>
                </a:solidFill>
              </a:rPr>
              <a:t>Equation</a:t>
            </a:r>
            <a:r>
              <a:rPr lang="en-US"/>
              <a:t> </a:t>
            </a:r>
            <a:r>
              <a:rPr lang="en-US" baseline="0"/>
              <a:t> Compared to </a:t>
            </a:r>
            <a:r>
              <a:rPr lang="en-US">
                <a:solidFill>
                  <a:srgbClr val="C00000"/>
                </a:solidFill>
              </a:rPr>
              <a:t>Raw Data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958531359391943E-2"/>
          <c:y val="7.975922751353498E-2"/>
          <c:w val="0.82430698962181803"/>
          <c:h val="0.79822506561679785"/>
        </c:manualLayout>
      </c:layout>
      <c:scatterChart>
        <c:scatterStyle val="lineMarker"/>
        <c:varyColors val="0"/>
        <c:ser>
          <c:idx val="0"/>
          <c:order val="0"/>
          <c:tx>
            <c:v>Equation</c:v>
          </c:tx>
          <c:xVal>
            <c:numRef>
              <c:f>'Final Day Volume Projection'!$B$65:$B$91</c:f>
              <c:numCache>
                <c:formatCode>0.0000000</c:formatCode>
                <c:ptCount val="27"/>
                <c:pt idx="0">
                  <c:v>0.27083333333333331</c:v>
                </c:pt>
                <c:pt idx="1">
                  <c:v>0.28125</c:v>
                </c:pt>
                <c:pt idx="2">
                  <c:v>0.29166666666666669</c:v>
                </c:pt>
                <c:pt idx="3">
                  <c:v>0.30208333333333331</c:v>
                </c:pt>
                <c:pt idx="4">
                  <c:v>0.3125</c:v>
                </c:pt>
                <c:pt idx="5">
                  <c:v>0.32291666666666669</c:v>
                </c:pt>
                <c:pt idx="6">
                  <c:v>0.33333333333333331</c:v>
                </c:pt>
                <c:pt idx="7">
                  <c:v>0.34375</c:v>
                </c:pt>
                <c:pt idx="8">
                  <c:v>0.35416666666666669</c:v>
                </c:pt>
                <c:pt idx="9">
                  <c:v>0.36458333333333331</c:v>
                </c:pt>
                <c:pt idx="10">
                  <c:v>0.375</c:v>
                </c:pt>
                <c:pt idx="11">
                  <c:v>0.38541666666666669</c:v>
                </c:pt>
                <c:pt idx="12">
                  <c:v>0.39583333333333331</c:v>
                </c:pt>
                <c:pt idx="13">
                  <c:v>0.40625</c:v>
                </c:pt>
                <c:pt idx="14">
                  <c:v>0.41666666666666669</c:v>
                </c:pt>
                <c:pt idx="15">
                  <c:v>0.42708333333333331</c:v>
                </c:pt>
                <c:pt idx="16">
                  <c:v>0.4375</c:v>
                </c:pt>
                <c:pt idx="17">
                  <c:v>0.44791666666666669</c:v>
                </c:pt>
                <c:pt idx="18">
                  <c:v>0.45833333333333331</c:v>
                </c:pt>
                <c:pt idx="19">
                  <c:v>0.46875</c:v>
                </c:pt>
                <c:pt idx="20">
                  <c:v>0.47916666666666669</c:v>
                </c:pt>
                <c:pt idx="21">
                  <c:v>0.48958333333333331</c:v>
                </c:pt>
                <c:pt idx="22">
                  <c:v>0.5</c:v>
                </c:pt>
                <c:pt idx="23">
                  <c:v>0.51041666666666663</c:v>
                </c:pt>
                <c:pt idx="24">
                  <c:v>0.52083333333333337</c:v>
                </c:pt>
                <c:pt idx="25">
                  <c:v>0.53125</c:v>
                </c:pt>
                <c:pt idx="26">
                  <c:v>0.54166666666666663</c:v>
                </c:pt>
              </c:numCache>
            </c:numRef>
          </c:xVal>
          <c:yVal>
            <c:numRef>
              <c:f>'Final Day Volume Projection'!$D$65:$D$91</c:f>
              <c:numCache>
                <c:formatCode>General</c:formatCode>
                <c:ptCount val="27"/>
                <c:pt idx="0">
                  <c:v>1.903585553202447E-2</c:v>
                </c:pt>
                <c:pt idx="1">
                  <c:v>0.10606364952775493</c:v>
                </c:pt>
                <c:pt idx="2">
                  <c:v>0.17322670211058266</c:v>
                </c:pt>
                <c:pt idx="3">
                  <c:v>0.2261792637553981</c:v>
                </c:pt>
                <c:pt idx="4">
                  <c:v>0.26934288358688718</c:v>
                </c:pt>
                <c:pt idx="5">
                  <c:v>0.30607579832991405</c:v>
                </c:pt>
                <c:pt idx="6">
                  <c:v>0.33883264746219766</c:v>
                </c:pt>
                <c:pt idx="7">
                  <c:v>0.36931451456985087</c:v>
                </c:pt>
                <c:pt idx="8">
                  <c:v>0.39860929490635044</c:v>
                </c:pt>
                <c:pt idx="9">
                  <c:v>0.42732238915402831</c:v>
                </c:pt>
                <c:pt idx="10">
                  <c:v>0.45569772338865278</c:v>
                </c:pt>
                <c:pt idx="11">
                  <c:v>0.48372909524732677</c:v>
                </c:pt>
                <c:pt idx="12">
                  <c:v>0.51126184629856652</c:v>
                </c:pt>
                <c:pt idx="13">
                  <c:v>0.53808486061529948</c:v>
                </c:pt>
                <c:pt idx="14">
                  <c:v>0.56401288955328255</c:v>
                </c:pt>
                <c:pt idx="15">
                  <c:v>0.58895920272743751</c:v>
                </c:pt>
                <c:pt idx="16">
                  <c:v>0.61299856519690366</c:v>
                </c:pt>
                <c:pt idx="17">
                  <c:v>0.63642054084800748</c:v>
                </c:pt>
                <c:pt idx="18">
                  <c:v>0.65977312198424443</c:v>
                </c:pt>
                <c:pt idx="19">
                  <c:v>0.68389668511599666</c:v>
                </c:pt>
                <c:pt idx="20">
                  <c:v>0.70994827295544383</c:v>
                </c:pt>
                <c:pt idx="21">
                  <c:v>0.73941620261371099</c:v>
                </c:pt>
                <c:pt idx="22">
                  <c:v>0.77412499999991269</c:v>
                </c:pt>
                <c:pt idx="23">
                  <c:v>0.81623066042470782</c:v>
                </c:pt>
                <c:pt idx="24">
                  <c:v>0.8682062354057507</c:v>
                </c:pt>
                <c:pt idx="25">
                  <c:v>0.93281774567799403</c:v>
                </c:pt>
                <c:pt idx="26">
                  <c:v>1.0130904204024773</c:v>
                </c:pt>
              </c:numCache>
            </c:numRef>
          </c:yVal>
          <c:smooth val="0"/>
        </c:ser>
        <c:ser>
          <c:idx val="1"/>
          <c:order val="1"/>
          <c:tx>
            <c:v>Raw Data</c:v>
          </c:tx>
          <c:spPr>
            <a:ln w="19050"/>
          </c:spPr>
          <c:marker>
            <c:symbol val="square"/>
            <c:size val="3"/>
          </c:marker>
          <c:xVal>
            <c:numRef>
              <c:f>'Final Day Volume Projection'!$B$65:$B$91</c:f>
              <c:numCache>
                <c:formatCode>0.0000000</c:formatCode>
                <c:ptCount val="27"/>
                <c:pt idx="0">
                  <c:v>0.27083333333333331</c:v>
                </c:pt>
                <c:pt idx="1">
                  <c:v>0.28125</c:v>
                </c:pt>
                <c:pt idx="2">
                  <c:v>0.29166666666666669</c:v>
                </c:pt>
                <c:pt idx="3">
                  <c:v>0.30208333333333331</c:v>
                </c:pt>
                <c:pt idx="4">
                  <c:v>0.3125</c:v>
                </c:pt>
                <c:pt idx="5">
                  <c:v>0.32291666666666669</c:v>
                </c:pt>
                <c:pt idx="6">
                  <c:v>0.33333333333333331</c:v>
                </c:pt>
                <c:pt idx="7">
                  <c:v>0.34375</c:v>
                </c:pt>
                <c:pt idx="8">
                  <c:v>0.35416666666666669</c:v>
                </c:pt>
                <c:pt idx="9">
                  <c:v>0.36458333333333331</c:v>
                </c:pt>
                <c:pt idx="10">
                  <c:v>0.375</c:v>
                </c:pt>
                <c:pt idx="11">
                  <c:v>0.38541666666666669</c:v>
                </c:pt>
                <c:pt idx="12">
                  <c:v>0.39583333333333331</c:v>
                </c:pt>
                <c:pt idx="13">
                  <c:v>0.40625</c:v>
                </c:pt>
                <c:pt idx="14">
                  <c:v>0.41666666666666669</c:v>
                </c:pt>
                <c:pt idx="15">
                  <c:v>0.42708333333333331</c:v>
                </c:pt>
                <c:pt idx="16">
                  <c:v>0.4375</c:v>
                </c:pt>
                <c:pt idx="17">
                  <c:v>0.44791666666666669</c:v>
                </c:pt>
                <c:pt idx="18">
                  <c:v>0.45833333333333331</c:v>
                </c:pt>
                <c:pt idx="19">
                  <c:v>0.46875</c:v>
                </c:pt>
                <c:pt idx="20">
                  <c:v>0.47916666666666669</c:v>
                </c:pt>
                <c:pt idx="21">
                  <c:v>0.48958333333333331</c:v>
                </c:pt>
                <c:pt idx="22">
                  <c:v>0.5</c:v>
                </c:pt>
                <c:pt idx="23">
                  <c:v>0.51041666666666663</c:v>
                </c:pt>
                <c:pt idx="24">
                  <c:v>0.52083333333333337</c:v>
                </c:pt>
                <c:pt idx="25">
                  <c:v>0.53125</c:v>
                </c:pt>
                <c:pt idx="26">
                  <c:v>0.54166666666666663</c:v>
                </c:pt>
              </c:numCache>
            </c:numRef>
          </c:xVal>
          <c:yVal>
            <c:numRef>
              <c:f>'Final Day Volume Projection'!$C$65:$C$91</c:f>
              <c:numCache>
                <c:formatCode>0.0%</c:formatCode>
                <c:ptCount val="27"/>
                <c:pt idx="0">
                  <c:v>0</c:v>
                </c:pt>
                <c:pt idx="1">
                  <c:v>0.11331527309018055</c:v>
                </c:pt>
                <c:pt idx="2">
                  <c:v>0.16635083123483146</c:v>
                </c:pt>
                <c:pt idx="3">
                  <c:v>0.21505804425127259</c:v>
                </c:pt>
                <c:pt idx="4">
                  <c:v>0.25915819235302728</c:v>
                </c:pt>
                <c:pt idx="5">
                  <c:v>0.29937716694368627</c:v>
                </c:pt>
                <c:pt idx="6">
                  <c:v>0.33500992455656353</c:v>
                </c:pt>
                <c:pt idx="7">
                  <c:v>0.37059973746780805</c:v>
                </c:pt>
                <c:pt idx="8">
                  <c:v>0.40363419627530628</c:v>
                </c:pt>
                <c:pt idx="9">
                  <c:v>0.43233164723224948</c:v>
                </c:pt>
                <c:pt idx="10">
                  <c:v>0.45873284802923109</c:v>
                </c:pt>
                <c:pt idx="11">
                  <c:v>0.48401901554944005</c:v>
                </c:pt>
                <c:pt idx="12">
                  <c:v>0.50779308083899077</c:v>
                </c:pt>
                <c:pt idx="13">
                  <c:v>0.53201380860738345</c:v>
                </c:pt>
                <c:pt idx="14">
                  <c:v>0.55507583988373932</c:v>
                </c:pt>
                <c:pt idx="15">
                  <c:v>0.57738164456269347</c:v>
                </c:pt>
                <c:pt idx="16">
                  <c:v>0.59937039020570315</c:v>
                </c:pt>
                <c:pt idx="17">
                  <c:v>0.62363306699470433</c:v>
                </c:pt>
                <c:pt idx="18">
                  <c:v>0.64753512573590422</c:v>
                </c:pt>
                <c:pt idx="19">
                  <c:v>0.67439933922069162</c:v>
                </c:pt>
                <c:pt idx="20">
                  <c:v>0.70263932964598785</c:v>
                </c:pt>
                <c:pt idx="21">
                  <c:v>0.7330421979726599</c:v>
                </c:pt>
                <c:pt idx="22">
                  <c:v>0.76438663175505228</c:v>
                </c:pt>
                <c:pt idx="23">
                  <c:v>0.79944585802845447</c:v>
                </c:pt>
                <c:pt idx="24">
                  <c:v>0.84102494815018447</c:v>
                </c:pt>
                <c:pt idx="25">
                  <c:v>0.89768741157548759</c:v>
                </c:pt>
                <c:pt idx="2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05344"/>
        <c:axId val="85729280"/>
      </c:scatterChart>
      <c:valAx>
        <c:axId val="86505344"/>
        <c:scaling>
          <c:orientation val="minMax"/>
          <c:max val="0.55000000000000004"/>
          <c:min val="0.27088330000000005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/>
                  <a:t>Time (hh:mm) Pacific  (Equation X Value is Hours in Desimal Form Divided by 24, so 6:30 = 6.5/24=0.270833)</a:t>
                </a:r>
                <a:endParaRPr lang="en-US" sz="1000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.1264408802203196"/>
              <c:y val="0.93257072570725708"/>
            </c:manualLayout>
          </c:layout>
          <c:overlay val="0"/>
        </c:title>
        <c:numFmt formatCode="0.0000000" sourceLinked="1"/>
        <c:majorTickMark val="out"/>
        <c:minorTickMark val="none"/>
        <c:tickLblPos val="nextTo"/>
        <c:crossAx val="85729280"/>
        <c:crosses val="autoZero"/>
        <c:crossBetween val="midCat"/>
      </c:valAx>
      <c:valAx>
        <c:axId val="8572928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5053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8571493548018"/>
          <c:y val="2.0193195476733636E-2"/>
          <c:w val="0.72940297955713274"/>
          <c:h val="0.8385335197586282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70C0"/>
              </a:solidFill>
              <a:prstDash val="dash"/>
            </a:ln>
          </c:spPr>
          <c:marker>
            <c:symbol val="diamond"/>
            <c:size val="5"/>
          </c:marker>
          <c:trendline>
            <c:spPr>
              <a:ln>
                <a:solidFill>
                  <a:srgbClr val="FF0000"/>
                </a:solidFill>
              </a:ln>
            </c:spPr>
            <c:trendlineType val="poly"/>
            <c:order val="6"/>
            <c:dispRSqr val="0"/>
            <c:dispEq val="1"/>
            <c:trendlineLbl>
              <c:layout>
                <c:manualLayout>
                  <c:x val="-7.567445506620539E-2"/>
                  <c:y val="-2.7477126106900196E-3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rgbClr val="0000FF"/>
                        </a:solidFill>
                      </a:defRPr>
                    </a:pPr>
                    <a:r>
                      <a:rPr lang="en-US" sz="1400" baseline="0">
                        <a:solidFill>
                          <a:srgbClr val="FF0000"/>
                        </a:solidFill>
                      </a:rPr>
                      <a:t>y = 1542.8x</a:t>
                    </a:r>
                    <a:r>
                      <a:rPr lang="en-US" sz="1400" baseline="30000">
                        <a:solidFill>
                          <a:srgbClr val="FF0000"/>
                        </a:solidFill>
                      </a:rPr>
                      <a:t>6</a:t>
                    </a:r>
                    <a:r>
                      <a:rPr lang="en-US" sz="1400" baseline="0">
                        <a:solidFill>
                          <a:srgbClr val="FF0000"/>
                        </a:solidFill>
                      </a:rPr>
                      <a:t> + 481.01x</a:t>
                    </a:r>
                    <a:r>
                      <a:rPr lang="en-US" sz="1400" baseline="30000">
                        <a:solidFill>
                          <a:srgbClr val="FF0000"/>
                        </a:solidFill>
                      </a:rPr>
                      <a:t>5</a:t>
                    </a:r>
                    <a:r>
                      <a:rPr lang="en-US" sz="1400" baseline="0">
                        <a:solidFill>
                          <a:srgbClr val="FF0000"/>
                        </a:solidFill>
                      </a:rPr>
                      <a:t> - 4775.7x</a:t>
                    </a:r>
                    <a:r>
                      <a:rPr lang="en-US" sz="1400" baseline="30000">
                        <a:solidFill>
                          <a:srgbClr val="FF0000"/>
                        </a:solidFill>
                      </a:rPr>
                      <a:t>4</a:t>
                    </a:r>
                    <a:r>
                      <a:rPr lang="en-US" sz="1400" baseline="0">
                        <a:solidFill>
                          <a:srgbClr val="FF0000"/>
                        </a:solidFill>
                      </a:rPr>
                      <a:t> + 4886.3x</a:t>
                    </a:r>
                    <a:r>
                      <a:rPr lang="en-US" sz="1400" baseline="30000">
                        <a:solidFill>
                          <a:srgbClr val="FF0000"/>
                        </a:solidFill>
                      </a:rPr>
                      <a:t>3</a:t>
                    </a:r>
                    <a:r>
                      <a:rPr lang="en-US" sz="1400" baseline="0">
                        <a:solidFill>
                          <a:srgbClr val="FF0000"/>
                        </a:solidFill>
                      </a:rPr>
                      <a:t> - 2181.5x</a:t>
                    </a:r>
                    <a:r>
                      <a:rPr lang="en-US" sz="1400" baseline="30000">
                        <a:solidFill>
                          <a:srgbClr val="FF0000"/>
                        </a:solidFill>
                      </a:rPr>
                      <a:t>2</a:t>
                    </a:r>
                    <a:r>
                      <a:rPr lang="en-US" sz="1400" baseline="0">
                        <a:solidFill>
                          <a:srgbClr val="FF0000"/>
                        </a:solidFill>
                      </a:rPr>
                      <a:t> + 468.46x - 39.532</a:t>
                    </a:r>
                    <a:endParaRPr lang="en-US" sz="1400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</c:spPr>
            </c:trendlineLbl>
          </c:trendline>
          <c:xVal>
            <c:numRef>
              <c:f>'Curve Fitting Trials'!$A$2:$A$28</c:f>
              <c:numCache>
                <c:formatCode>h:mm</c:formatCode>
                <c:ptCount val="27"/>
                <c:pt idx="0">
                  <c:v>0.27083333333333331</c:v>
                </c:pt>
                <c:pt idx="1">
                  <c:v>0.28125</c:v>
                </c:pt>
                <c:pt idx="2">
                  <c:v>0.29166666666666669</c:v>
                </c:pt>
                <c:pt idx="3">
                  <c:v>0.30208333333333331</c:v>
                </c:pt>
                <c:pt idx="4">
                  <c:v>0.3125</c:v>
                </c:pt>
                <c:pt idx="5">
                  <c:v>0.32291666666666669</c:v>
                </c:pt>
                <c:pt idx="6">
                  <c:v>0.33333333333333331</c:v>
                </c:pt>
                <c:pt idx="7">
                  <c:v>0.34375</c:v>
                </c:pt>
                <c:pt idx="8">
                  <c:v>0.35416666666666669</c:v>
                </c:pt>
                <c:pt idx="9">
                  <c:v>0.36458333333333331</c:v>
                </c:pt>
                <c:pt idx="10">
                  <c:v>0.375</c:v>
                </c:pt>
                <c:pt idx="11">
                  <c:v>0.38541666666666669</c:v>
                </c:pt>
                <c:pt idx="12">
                  <c:v>0.39583333333333331</c:v>
                </c:pt>
                <c:pt idx="13">
                  <c:v>0.40625</c:v>
                </c:pt>
                <c:pt idx="14">
                  <c:v>0.41666666666666669</c:v>
                </c:pt>
                <c:pt idx="15">
                  <c:v>0.42708333333333331</c:v>
                </c:pt>
                <c:pt idx="16">
                  <c:v>0.4375</c:v>
                </c:pt>
                <c:pt idx="17">
                  <c:v>0.44791666666666669</c:v>
                </c:pt>
                <c:pt idx="18">
                  <c:v>0.45833333333333331</c:v>
                </c:pt>
                <c:pt idx="19">
                  <c:v>0.46875</c:v>
                </c:pt>
                <c:pt idx="20">
                  <c:v>0.47916666666666669</c:v>
                </c:pt>
                <c:pt idx="21">
                  <c:v>0.48958333333333331</c:v>
                </c:pt>
                <c:pt idx="22">
                  <c:v>0.5</c:v>
                </c:pt>
                <c:pt idx="23">
                  <c:v>0.51041666666666663</c:v>
                </c:pt>
                <c:pt idx="24">
                  <c:v>0.52083333333333337</c:v>
                </c:pt>
                <c:pt idx="25">
                  <c:v>0.53125</c:v>
                </c:pt>
                <c:pt idx="26">
                  <c:v>0.54166666666666663</c:v>
                </c:pt>
              </c:numCache>
            </c:numRef>
          </c:xVal>
          <c:yVal>
            <c:numRef>
              <c:f>'Curve Fitting Trials'!$B$2:$B$28</c:f>
              <c:numCache>
                <c:formatCode>0.0%</c:formatCode>
                <c:ptCount val="27"/>
                <c:pt idx="0">
                  <c:v>0</c:v>
                </c:pt>
                <c:pt idx="1">
                  <c:v>0.11331527309018055</c:v>
                </c:pt>
                <c:pt idx="2">
                  <c:v>0.16635083123483146</c:v>
                </c:pt>
                <c:pt idx="3">
                  <c:v>0.21505804425127259</c:v>
                </c:pt>
                <c:pt idx="4">
                  <c:v>0.25915819235302728</c:v>
                </c:pt>
                <c:pt idx="5">
                  <c:v>0.29937716694368627</c:v>
                </c:pt>
                <c:pt idx="6">
                  <c:v>0.33500992455656353</c:v>
                </c:pt>
                <c:pt idx="7">
                  <c:v>0.37059973746780805</c:v>
                </c:pt>
                <c:pt idx="8">
                  <c:v>0.40363419627530628</c:v>
                </c:pt>
                <c:pt idx="9">
                  <c:v>0.43233164723224948</c:v>
                </c:pt>
                <c:pt idx="10">
                  <c:v>0.45873284802923109</c:v>
                </c:pt>
                <c:pt idx="11">
                  <c:v>0.48401901554944005</c:v>
                </c:pt>
                <c:pt idx="12">
                  <c:v>0.50779308083899077</c:v>
                </c:pt>
                <c:pt idx="13">
                  <c:v>0.53201380860738345</c:v>
                </c:pt>
                <c:pt idx="14">
                  <c:v>0.55507583988373932</c:v>
                </c:pt>
                <c:pt idx="15">
                  <c:v>0.57738164456269347</c:v>
                </c:pt>
                <c:pt idx="16">
                  <c:v>0.59937039020570315</c:v>
                </c:pt>
                <c:pt idx="17">
                  <c:v>0.62363306699470433</c:v>
                </c:pt>
                <c:pt idx="18">
                  <c:v>0.64753512573590422</c:v>
                </c:pt>
                <c:pt idx="19">
                  <c:v>0.67439933922069162</c:v>
                </c:pt>
                <c:pt idx="20">
                  <c:v>0.70263932964598785</c:v>
                </c:pt>
                <c:pt idx="21">
                  <c:v>0.7330421979726599</c:v>
                </c:pt>
                <c:pt idx="22">
                  <c:v>0.76438663175505228</c:v>
                </c:pt>
                <c:pt idx="23">
                  <c:v>0.79944585802845447</c:v>
                </c:pt>
                <c:pt idx="24">
                  <c:v>0.84102494815018447</c:v>
                </c:pt>
                <c:pt idx="25">
                  <c:v>0.89768741157548759</c:v>
                </c:pt>
                <c:pt idx="2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63456"/>
        <c:axId val="88165376"/>
      </c:scatterChart>
      <c:valAx>
        <c:axId val="88163456"/>
        <c:scaling>
          <c:orientation val="minMax"/>
          <c:max val="0.5625"/>
          <c:min val="0.270833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of Day the Trading Day</a:t>
                </a:r>
              </a:p>
            </c:rich>
          </c:tx>
          <c:overlay val="0"/>
        </c:title>
        <c:numFmt formatCode="h:mm" sourceLinked="1"/>
        <c:majorTickMark val="out"/>
        <c:minorTickMark val="none"/>
        <c:tickLblPos val="nextTo"/>
        <c:crossAx val="88165376"/>
        <c:crosses val="autoZero"/>
        <c:crossBetween val="midCat"/>
        <c:majorUnit val="2.0833000000000008E-2"/>
      </c:valAx>
      <c:valAx>
        <c:axId val="8816537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Typical Percent of Final Volume for the Time of Trading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88163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prstDash val="sysDot"/>
            </a:ln>
          </c:spPr>
          <c:marker>
            <c:symbol val="diamond"/>
            <c:size val="4"/>
          </c:marker>
          <c:trendline>
            <c:spPr>
              <a:ln>
                <a:solidFill>
                  <a:srgbClr val="FF0000"/>
                </a:solidFill>
              </a:ln>
            </c:spPr>
            <c:trendlineType val="poly"/>
            <c:order val="5"/>
            <c:dispRSqr val="0"/>
            <c:dispEq val="1"/>
            <c:trendlineLbl>
              <c:layout>
                <c:manualLayout>
                  <c:x val="-0.17166831379428643"/>
                  <c:y val="2.98159206609241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400" b="1" baseline="0">
                        <a:solidFill>
                          <a:srgbClr val="FF0000"/>
                        </a:solidFill>
                      </a:rPr>
                      <a:t>y = 7E-13x</a:t>
                    </a:r>
                    <a:r>
                      <a:rPr lang="en-US" sz="1400" b="1" baseline="30000">
                        <a:solidFill>
                          <a:srgbClr val="FF0000"/>
                        </a:solidFill>
                      </a:rPr>
                      <a:t>5</a:t>
                    </a:r>
                    <a:r>
                      <a:rPr lang="en-US" sz="1400" b="1" baseline="0">
                        <a:solidFill>
                          <a:srgbClr val="FF0000"/>
                        </a:solidFill>
                      </a:rPr>
                      <a:t> - 7E-10x</a:t>
                    </a:r>
                    <a:r>
                      <a:rPr lang="en-US" sz="1400" b="1" baseline="30000">
                        <a:solidFill>
                          <a:srgbClr val="FF0000"/>
                        </a:solidFill>
                      </a:rPr>
                      <a:t>4</a:t>
                    </a:r>
                    <a:r>
                      <a:rPr lang="en-US" sz="1400" b="1" baseline="0">
                        <a:solidFill>
                          <a:srgbClr val="FF0000"/>
                        </a:solidFill>
                      </a:rPr>
                      <a:t> + 2E-07x</a:t>
                    </a:r>
                    <a:r>
                      <a:rPr lang="en-US" sz="1400" b="1" baseline="30000">
                        <a:solidFill>
                          <a:srgbClr val="FF0000"/>
                        </a:solidFill>
                      </a:rPr>
                      <a:t>3</a:t>
                    </a:r>
                    <a:r>
                      <a:rPr lang="en-US" sz="1400" b="1" baseline="0">
                        <a:solidFill>
                          <a:srgbClr val="FF0000"/>
                        </a:solidFill>
                      </a:rPr>
                      <a:t> - 5E-05x</a:t>
                    </a:r>
                    <a:r>
                      <a:rPr lang="en-US" sz="1400" b="1" baseline="30000">
                        <a:solidFill>
                          <a:srgbClr val="FF0000"/>
                        </a:solidFill>
                      </a:rPr>
                      <a:t>2</a:t>
                    </a:r>
                    <a:r>
                      <a:rPr lang="en-US" sz="1400" b="1" baseline="0">
                        <a:solidFill>
                          <a:srgbClr val="FF0000"/>
                        </a:solidFill>
                      </a:rPr>
                      <a:t> + 0.0063x + 0.0106</a:t>
                    </a:r>
                    <a:endParaRPr lang="en-US" sz="1400" b="1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'Curve Fitting Trials'!$B$32:$B$58</c:f>
              <c:numCache>
                <c:formatCode>0</c:formatCode>
                <c:ptCount val="27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  <c:pt idx="25">
                  <c:v>375</c:v>
                </c:pt>
                <c:pt idx="26">
                  <c:v>390</c:v>
                </c:pt>
              </c:numCache>
            </c:numRef>
          </c:xVal>
          <c:yVal>
            <c:numRef>
              <c:f>'Curve Fitting Trials'!$C$32:$C$58</c:f>
              <c:numCache>
                <c:formatCode>0.0%</c:formatCode>
                <c:ptCount val="27"/>
                <c:pt idx="0">
                  <c:v>0</c:v>
                </c:pt>
                <c:pt idx="1">
                  <c:v>0.11331527309018055</c:v>
                </c:pt>
                <c:pt idx="2">
                  <c:v>0.16635083123483146</c:v>
                </c:pt>
                <c:pt idx="3">
                  <c:v>0.21505804425127259</c:v>
                </c:pt>
                <c:pt idx="4">
                  <c:v>0.25915819235302728</c:v>
                </c:pt>
                <c:pt idx="5">
                  <c:v>0.29937716694368627</c:v>
                </c:pt>
                <c:pt idx="6">
                  <c:v>0.33500992455656353</c:v>
                </c:pt>
                <c:pt idx="7">
                  <c:v>0.37059973746780805</c:v>
                </c:pt>
                <c:pt idx="8">
                  <c:v>0.40363419627530628</c:v>
                </c:pt>
                <c:pt idx="9">
                  <c:v>0.43233164723224948</c:v>
                </c:pt>
                <c:pt idx="10">
                  <c:v>0.45873284802923109</c:v>
                </c:pt>
                <c:pt idx="11">
                  <c:v>0.48401901554944005</c:v>
                </c:pt>
                <c:pt idx="12">
                  <c:v>0.50779308083899077</c:v>
                </c:pt>
                <c:pt idx="13">
                  <c:v>0.53201380860738345</c:v>
                </c:pt>
                <c:pt idx="14">
                  <c:v>0.55507583988373932</c:v>
                </c:pt>
                <c:pt idx="15">
                  <c:v>0.57738164456269347</c:v>
                </c:pt>
                <c:pt idx="16">
                  <c:v>0.59937039020570315</c:v>
                </c:pt>
                <c:pt idx="17">
                  <c:v>0.62363306699470433</c:v>
                </c:pt>
                <c:pt idx="18">
                  <c:v>0.64753512573590422</c:v>
                </c:pt>
                <c:pt idx="19">
                  <c:v>0.67439933922069162</c:v>
                </c:pt>
                <c:pt idx="20">
                  <c:v>0.70263932964598785</c:v>
                </c:pt>
                <c:pt idx="21">
                  <c:v>0.7330421979726599</c:v>
                </c:pt>
                <c:pt idx="22">
                  <c:v>0.76438663175505228</c:v>
                </c:pt>
                <c:pt idx="23">
                  <c:v>0.79944585802845447</c:v>
                </c:pt>
                <c:pt idx="24">
                  <c:v>0.84102494815018447</c:v>
                </c:pt>
                <c:pt idx="25">
                  <c:v>0.89768741157548759</c:v>
                </c:pt>
                <c:pt idx="2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03264"/>
        <c:axId val="88205184"/>
      </c:scatterChart>
      <c:valAx>
        <c:axId val="88203264"/>
        <c:scaling>
          <c:orientation val="minMax"/>
          <c:max val="39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Minutes of Trading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88205184"/>
        <c:crosses val="autoZero"/>
        <c:crossBetween val="midCat"/>
        <c:majorUnit val="30"/>
      </c:valAx>
      <c:valAx>
        <c:axId val="88205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Final, End of Day Volume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882032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poly"/>
            <c:order val="6"/>
            <c:dispRSqr val="0"/>
            <c:dispEq val="1"/>
            <c:trendlineLbl>
              <c:layout>
                <c:manualLayout>
                  <c:x val="9.1440193940297055E-5"/>
                  <c:y val="-7.206281418212554E-2"/>
                </c:manualLayout>
              </c:layout>
              <c:numFmt formatCode="General" sourceLinked="0"/>
            </c:trendlineLbl>
          </c:trendline>
          <c:xVal>
            <c:numRef>
              <c:f>'Curve Fitting Trials'!$B$62:$B$88</c:f>
              <c:numCache>
                <c:formatCode>0.0000000</c:formatCode>
                <c:ptCount val="27"/>
                <c:pt idx="0">
                  <c:v>0.27083333333333331</c:v>
                </c:pt>
                <c:pt idx="1">
                  <c:v>0.28125</c:v>
                </c:pt>
                <c:pt idx="2">
                  <c:v>0.29166666666666669</c:v>
                </c:pt>
                <c:pt idx="3">
                  <c:v>0.30208333333333331</c:v>
                </c:pt>
                <c:pt idx="4">
                  <c:v>0.3125</c:v>
                </c:pt>
                <c:pt idx="5">
                  <c:v>0.32291666666666669</c:v>
                </c:pt>
                <c:pt idx="6">
                  <c:v>0.33333333333333331</c:v>
                </c:pt>
                <c:pt idx="7">
                  <c:v>0.34375</c:v>
                </c:pt>
                <c:pt idx="8">
                  <c:v>0.35416666666666669</c:v>
                </c:pt>
                <c:pt idx="9">
                  <c:v>0.36458333333333331</c:v>
                </c:pt>
                <c:pt idx="10">
                  <c:v>0.375</c:v>
                </c:pt>
                <c:pt idx="11">
                  <c:v>0.38541666666666669</c:v>
                </c:pt>
                <c:pt idx="12">
                  <c:v>0.39583333333333331</c:v>
                </c:pt>
                <c:pt idx="13">
                  <c:v>0.40625</c:v>
                </c:pt>
                <c:pt idx="14">
                  <c:v>0.41666666666666669</c:v>
                </c:pt>
                <c:pt idx="15">
                  <c:v>0.42708333333333331</c:v>
                </c:pt>
                <c:pt idx="16">
                  <c:v>0.4375</c:v>
                </c:pt>
                <c:pt idx="17">
                  <c:v>0.44791666666666669</c:v>
                </c:pt>
                <c:pt idx="18">
                  <c:v>0.45833333333333331</c:v>
                </c:pt>
                <c:pt idx="19">
                  <c:v>0.46875</c:v>
                </c:pt>
                <c:pt idx="20">
                  <c:v>0.47916666666666669</c:v>
                </c:pt>
                <c:pt idx="21">
                  <c:v>0.48958333333333331</c:v>
                </c:pt>
                <c:pt idx="22">
                  <c:v>0.5</c:v>
                </c:pt>
                <c:pt idx="23">
                  <c:v>0.51041666666666663</c:v>
                </c:pt>
                <c:pt idx="24">
                  <c:v>0.52083333333333337</c:v>
                </c:pt>
                <c:pt idx="25">
                  <c:v>0.53125</c:v>
                </c:pt>
                <c:pt idx="26">
                  <c:v>0.54166666666666663</c:v>
                </c:pt>
              </c:numCache>
            </c:numRef>
          </c:xVal>
          <c:yVal>
            <c:numRef>
              <c:f>'Curve Fitting Trials'!$C$62:$C$88</c:f>
              <c:numCache>
                <c:formatCode>0.0%</c:formatCode>
                <c:ptCount val="27"/>
                <c:pt idx="0">
                  <c:v>0</c:v>
                </c:pt>
                <c:pt idx="1">
                  <c:v>0.11331527309018055</c:v>
                </c:pt>
                <c:pt idx="2">
                  <c:v>0.16635083123483146</c:v>
                </c:pt>
                <c:pt idx="3">
                  <c:v>0.21505804425127259</c:v>
                </c:pt>
                <c:pt idx="4">
                  <c:v>0.25915819235302728</c:v>
                </c:pt>
                <c:pt idx="5">
                  <c:v>0.29937716694368627</c:v>
                </c:pt>
                <c:pt idx="6">
                  <c:v>0.33500992455656353</c:v>
                </c:pt>
                <c:pt idx="7">
                  <c:v>0.37059973746780805</c:v>
                </c:pt>
                <c:pt idx="8">
                  <c:v>0.40363419627530628</c:v>
                </c:pt>
                <c:pt idx="9">
                  <c:v>0.43233164723224948</c:v>
                </c:pt>
                <c:pt idx="10">
                  <c:v>0.45873284802923109</c:v>
                </c:pt>
                <c:pt idx="11">
                  <c:v>0.48401901554944005</c:v>
                </c:pt>
                <c:pt idx="12">
                  <c:v>0.50779308083899077</c:v>
                </c:pt>
                <c:pt idx="13">
                  <c:v>0.53201380860738345</c:v>
                </c:pt>
                <c:pt idx="14">
                  <c:v>0.55507583988373932</c:v>
                </c:pt>
                <c:pt idx="15">
                  <c:v>0.57738164456269347</c:v>
                </c:pt>
                <c:pt idx="16">
                  <c:v>0.59937039020570315</c:v>
                </c:pt>
                <c:pt idx="17">
                  <c:v>0.62363306699470433</c:v>
                </c:pt>
                <c:pt idx="18">
                  <c:v>0.64753512573590422</c:v>
                </c:pt>
                <c:pt idx="19">
                  <c:v>0.67439933922069162</c:v>
                </c:pt>
                <c:pt idx="20">
                  <c:v>0.70263932964598785</c:v>
                </c:pt>
                <c:pt idx="21">
                  <c:v>0.7330421979726599</c:v>
                </c:pt>
                <c:pt idx="22">
                  <c:v>0.76438663175505228</c:v>
                </c:pt>
                <c:pt idx="23">
                  <c:v>0.79944585802845447</c:v>
                </c:pt>
                <c:pt idx="24">
                  <c:v>0.84102494815018447</c:v>
                </c:pt>
                <c:pt idx="25">
                  <c:v>0.89768741157548759</c:v>
                </c:pt>
                <c:pt idx="26">
                  <c:v>1</c:v>
                </c:pt>
              </c:numCache>
            </c:numRef>
          </c:yVal>
          <c:smooth val="0"/>
        </c:ser>
        <c:ser>
          <c:idx val="1"/>
          <c:order val="1"/>
          <c:trendline>
            <c:spPr>
              <a:ln>
                <a:solidFill>
                  <a:srgbClr val="FF0000"/>
                </a:solidFill>
              </a:ln>
            </c:spPr>
            <c:trendlineType val="poly"/>
            <c:order val="6"/>
            <c:dispRSqr val="0"/>
            <c:dispEq val="1"/>
            <c:trendlineLbl>
              <c:layout>
                <c:manualLayout>
                  <c:x val="-6.4263345823305854E-2"/>
                  <c:y val="5.452867120423506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solidFill>
                          <a:srgbClr val="FF0000"/>
                        </a:solidFill>
                      </a:rPr>
                      <a:t>y = -10517x</a:t>
                    </a:r>
                    <a:r>
                      <a:rPr lang="en-US" sz="1200" baseline="30000">
                        <a:solidFill>
                          <a:srgbClr val="FF0000"/>
                        </a:solidFill>
                      </a:rPr>
                      <a:t>6</a:t>
                    </a:r>
                    <a:r>
                      <a:rPr lang="en-US" sz="1200" baseline="0">
                        <a:solidFill>
                          <a:srgbClr val="FF0000"/>
                        </a:solidFill>
                      </a:rPr>
                      <a:t> + 30243x</a:t>
                    </a:r>
                    <a:r>
                      <a:rPr lang="en-US" sz="1200" baseline="30000">
                        <a:solidFill>
                          <a:srgbClr val="FF0000"/>
                        </a:solidFill>
                      </a:rPr>
                      <a:t>5</a:t>
                    </a:r>
                    <a:r>
                      <a:rPr lang="en-US" sz="1200" baseline="0">
                        <a:solidFill>
                          <a:srgbClr val="FF0000"/>
                        </a:solidFill>
                      </a:rPr>
                      <a:t> - 35041x</a:t>
                    </a:r>
                    <a:r>
                      <a:rPr lang="en-US" sz="1200" baseline="30000">
                        <a:solidFill>
                          <a:srgbClr val="FF0000"/>
                        </a:solidFill>
                      </a:rPr>
                      <a:t>4</a:t>
                    </a:r>
                    <a:r>
                      <a:rPr lang="en-US" sz="1200" baseline="0">
                        <a:solidFill>
                          <a:srgbClr val="FF0000"/>
                        </a:solidFill>
                      </a:rPr>
                      <a:t> + 21109x</a:t>
                    </a:r>
                    <a:r>
                      <a:rPr lang="en-US" sz="1200" baseline="30000">
                        <a:solidFill>
                          <a:srgbClr val="FF0000"/>
                        </a:solidFill>
                      </a:rPr>
                      <a:t>3</a:t>
                    </a:r>
                    <a:r>
                      <a:rPr lang="en-US" sz="1200" baseline="0">
                        <a:solidFill>
                          <a:srgbClr val="FF0000"/>
                        </a:solidFill>
                      </a:rPr>
                      <a:t> - 7012.1x</a:t>
                    </a:r>
                    <a:r>
                      <a:rPr lang="en-US" sz="1200" baseline="30000">
                        <a:solidFill>
                          <a:srgbClr val="FF0000"/>
                        </a:solidFill>
                      </a:rPr>
                      <a:t>2</a:t>
                    </a:r>
                    <a:r>
                      <a:rPr lang="en-US" sz="1200" baseline="0">
                        <a:solidFill>
                          <a:srgbClr val="FF0000"/>
                        </a:solidFill>
                      </a:rPr>
                      <a:t> + 1225.5x - 88.279</a:t>
                    </a:r>
                    <a:endParaRPr lang="en-US" sz="1200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'Curve Fitting Trials'!$B$62:$B$88</c:f>
              <c:numCache>
                <c:formatCode>0.0000000</c:formatCode>
                <c:ptCount val="27"/>
                <c:pt idx="0">
                  <c:v>0.27083333333333331</c:v>
                </c:pt>
                <c:pt idx="1">
                  <c:v>0.28125</c:v>
                </c:pt>
                <c:pt idx="2">
                  <c:v>0.29166666666666669</c:v>
                </c:pt>
                <c:pt idx="3">
                  <c:v>0.30208333333333331</c:v>
                </c:pt>
                <c:pt idx="4">
                  <c:v>0.3125</c:v>
                </c:pt>
                <c:pt idx="5">
                  <c:v>0.32291666666666669</c:v>
                </c:pt>
                <c:pt idx="6">
                  <c:v>0.33333333333333331</c:v>
                </c:pt>
                <c:pt idx="7">
                  <c:v>0.34375</c:v>
                </c:pt>
                <c:pt idx="8">
                  <c:v>0.35416666666666669</c:v>
                </c:pt>
                <c:pt idx="9">
                  <c:v>0.36458333333333331</c:v>
                </c:pt>
                <c:pt idx="10">
                  <c:v>0.375</c:v>
                </c:pt>
                <c:pt idx="11">
                  <c:v>0.38541666666666669</c:v>
                </c:pt>
                <c:pt idx="12">
                  <c:v>0.39583333333333331</c:v>
                </c:pt>
                <c:pt idx="13">
                  <c:v>0.40625</c:v>
                </c:pt>
                <c:pt idx="14">
                  <c:v>0.41666666666666669</c:v>
                </c:pt>
                <c:pt idx="15">
                  <c:v>0.42708333333333331</c:v>
                </c:pt>
                <c:pt idx="16">
                  <c:v>0.4375</c:v>
                </c:pt>
                <c:pt idx="17">
                  <c:v>0.44791666666666669</c:v>
                </c:pt>
                <c:pt idx="18">
                  <c:v>0.45833333333333331</c:v>
                </c:pt>
                <c:pt idx="19">
                  <c:v>0.46875</c:v>
                </c:pt>
                <c:pt idx="20">
                  <c:v>0.47916666666666669</c:v>
                </c:pt>
                <c:pt idx="21">
                  <c:v>0.48958333333333331</c:v>
                </c:pt>
                <c:pt idx="22">
                  <c:v>0.5</c:v>
                </c:pt>
                <c:pt idx="23">
                  <c:v>0.51041666666666663</c:v>
                </c:pt>
                <c:pt idx="24">
                  <c:v>0.52083333333333337</c:v>
                </c:pt>
                <c:pt idx="25">
                  <c:v>0.53125</c:v>
                </c:pt>
                <c:pt idx="26">
                  <c:v>0.54166666666666663</c:v>
                </c:pt>
              </c:numCache>
            </c:numRef>
          </c:xVal>
          <c:yVal>
            <c:numRef>
              <c:f>'Curve Fitting Trials'!$D$62:$D$88</c:f>
              <c:numCache>
                <c:formatCode>0.0%</c:formatCode>
                <c:ptCount val="27"/>
                <c:pt idx="0">
                  <c:v>0</c:v>
                </c:pt>
                <c:pt idx="1">
                  <c:v>0.14499999999999999</c:v>
                </c:pt>
                <c:pt idx="2">
                  <c:v>0.17499999999999999</c:v>
                </c:pt>
                <c:pt idx="3">
                  <c:v>0.21505804425127259</c:v>
                </c:pt>
                <c:pt idx="4">
                  <c:v>0.25915819235302728</c:v>
                </c:pt>
                <c:pt idx="5">
                  <c:v>0.29937716694368627</c:v>
                </c:pt>
                <c:pt idx="6">
                  <c:v>0.33500992455656353</c:v>
                </c:pt>
                <c:pt idx="7">
                  <c:v>0.37059973746780805</c:v>
                </c:pt>
                <c:pt idx="8">
                  <c:v>0.40363419627530628</c:v>
                </c:pt>
                <c:pt idx="9">
                  <c:v>0.43233164723224948</c:v>
                </c:pt>
                <c:pt idx="10">
                  <c:v>0.45873284802923109</c:v>
                </c:pt>
                <c:pt idx="11">
                  <c:v>0.48401901554944005</c:v>
                </c:pt>
                <c:pt idx="12">
                  <c:v>0.50779308083899077</c:v>
                </c:pt>
                <c:pt idx="13">
                  <c:v>0.53201380860738345</c:v>
                </c:pt>
                <c:pt idx="14">
                  <c:v>0.55507583988373932</c:v>
                </c:pt>
                <c:pt idx="15">
                  <c:v>0.57738164456269347</c:v>
                </c:pt>
                <c:pt idx="16">
                  <c:v>0.59937039020570315</c:v>
                </c:pt>
                <c:pt idx="17">
                  <c:v>0.62363306699470433</c:v>
                </c:pt>
                <c:pt idx="18">
                  <c:v>0.64753512573590422</c:v>
                </c:pt>
                <c:pt idx="19">
                  <c:v>0.67439933922069162</c:v>
                </c:pt>
                <c:pt idx="20">
                  <c:v>0.70263932964598785</c:v>
                </c:pt>
                <c:pt idx="21">
                  <c:v>0.7330421979726599</c:v>
                </c:pt>
                <c:pt idx="22">
                  <c:v>0.76438663175505228</c:v>
                </c:pt>
                <c:pt idx="23">
                  <c:v>0.79944585802845447</c:v>
                </c:pt>
                <c:pt idx="24">
                  <c:v>0.84102494815018447</c:v>
                </c:pt>
                <c:pt idx="25">
                  <c:v>0.89768741157548759</c:v>
                </c:pt>
                <c:pt idx="2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12384"/>
        <c:axId val="88513920"/>
      </c:scatterChart>
      <c:valAx>
        <c:axId val="88512384"/>
        <c:scaling>
          <c:orientation val="minMax"/>
          <c:min val="0.27"/>
        </c:scaling>
        <c:delete val="0"/>
        <c:axPos val="b"/>
        <c:numFmt formatCode="0.0000000" sourceLinked="1"/>
        <c:majorTickMark val="out"/>
        <c:minorTickMark val="none"/>
        <c:tickLblPos val="nextTo"/>
        <c:crossAx val="88513920"/>
        <c:crosses val="autoZero"/>
        <c:crossBetween val="midCat"/>
      </c:valAx>
      <c:valAx>
        <c:axId val="8851392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8512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Base Data</c:v>
          </c:tx>
          <c:xVal>
            <c:numRef>
              <c:f>'Curve Fitting Trials'!$V$2:$V$28</c:f>
              <c:numCache>
                <c:formatCode>0.0000000</c:formatCode>
                <c:ptCount val="27"/>
                <c:pt idx="0">
                  <c:v>0.27083333333333331</c:v>
                </c:pt>
                <c:pt idx="1">
                  <c:v>0.28125</c:v>
                </c:pt>
                <c:pt idx="2">
                  <c:v>0.29166666666666669</c:v>
                </c:pt>
                <c:pt idx="3">
                  <c:v>0.30208333333333331</c:v>
                </c:pt>
                <c:pt idx="4">
                  <c:v>0.3125</c:v>
                </c:pt>
                <c:pt idx="5">
                  <c:v>0.32291666666666669</c:v>
                </c:pt>
                <c:pt idx="6">
                  <c:v>0.33333333333333331</c:v>
                </c:pt>
                <c:pt idx="7">
                  <c:v>0.34375</c:v>
                </c:pt>
                <c:pt idx="8">
                  <c:v>0.35416666666666669</c:v>
                </c:pt>
                <c:pt idx="9">
                  <c:v>0.36458333333333331</c:v>
                </c:pt>
                <c:pt idx="10">
                  <c:v>0.375</c:v>
                </c:pt>
                <c:pt idx="11">
                  <c:v>0.38541666666666669</c:v>
                </c:pt>
                <c:pt idx="12">
                  <c:v>0.39583333333333331</c:v>
                </c:pt>
                <c:pt idx="13">
                  <c:v>0.40625</c:v>
                </c:pt>
                <c:pt idx="14">
                  <c:v>0.41666666666666669</c:v>
                </c:pt>
                <c:pt idx="15">
                  <c:v>0.42708333333333331</c:v>
                </c:pt>
                <c:pt idx="16">
                  <c:v>0.4375</c:v>
                </c:pt>
                <c:pt idx="17">
                  <c:v>0.44791666666666669</c:v>
                </c:pt>
                <c:pt idx="18">
                  <c:v>0.45833333333333331</c:v>
                </c:pt>
                <c:pt idx="19">
                  <c:v>0.46875</c:v>
                </c:pt>
                <c:pt idx="20">
                  <c:v>0.47916666666666669</c:v>
                </c:pt>
                <c:pt idx="21">
                  <c:v>0.48958333333333331</c:v>
                </c:pt>
                <c:pt idx="22">
                  <c:v>0.5</c:v>
                </c:pt>
                <c:pt idx="23">
                  <c:v>0.51041666666666663</c:v>
                </c:pt>
                <c:pt idx="24">
                  <c:v>0.52083333333333337</c:v>
                </c:pt>
                <c:pt idx="25">
                  <c:v>0.53125</c:v>
                </c:pt>
                <c:pt idx="26">
                  <c:v>0.54166666666666663</c:v>
                </c:pt>
              </c:numCache>
            </c:numRef>
          </c:xVal>
          <c:yVal>
            <c:numRef>
              <c:f>'Curve Fitting Trials'!$W$2:$W$28</c:f>
              <c:numCache>
                <c:formatCode>0.0%</c:formatCode>
                <c:ptCount val="27"/>
                <c:pt idx="0">
                  <c:v>0</c:v>
                </c:pt>
                <c:pt idx="1">
                  <c:v>0.11331527309018055</c:v>
                </c:pt>
                <c:pt idx="2">
                  <c:v>0.16635083123483146</c:v>
                </c:pt>
                <c:pt idx="3">
                  <c:v>0.21505804425127259</c:v>
                </c:pt>
                <c:pt idx="4">
                  <c:v>0.25915819235302728</c:v>
                </c:pt>
                <c:pt idx="5">
                  <c:v>0.29937716694368627</c:v>
                </c:pt>
                <c:pt idx="6">
                  <c:v>0.33500992455656353</c:v>
                </c:pt>
                <c:pt idx="7">
                  <c:v>0.37059973746780805</c:v>
                </c:pt>
                <c:pt idx="8">
                  <c:v>0.40363419627530628</c:v>
                </c:pt>
                <c:pt idx="9">
                  <c:v>0.43233164723224948</c:v>
                </c:pt>
                <c:pt idx="10">
                  <c:v>0.45873284802923109</c:v>
                </c:pt>
                <c:pt idx="11">
                  <c:v>0.48401901554944005</c:v>
                </c:pt>
                <c:pt idx="12">
                  <c:v>0.50779308083899077</c:v>
                </c:pt>
                <c:pt idx="13">
                  <c:v>0.53201380860738345</c:v>
                </c:pt>
                <c:pt idx="14">
                  <c:v>0.55507583988373932</c:v>
                </c:pt>
                <c:pt idx="15">
                  <c:v>0.57738164456269347</c:v>
                </c:pt>
                <c:pt idx="16">
                  <c:v>0.59937039020570315</c:v>
                </c:pt>
                <c:pt idx="17">
                  <c:v>0.62363306699470433</c:v>
                </c:pt>
                <c:pt idx="18">
                  <c:v>0.64753512573590422</c:v>
                </c:pt>
                <c:pt idx="19">
                  <c:v>0.67439933922069162</c:v>
                </c:pt>
                <c:pt idx="20">
                  <c:v>0.70263932964598785</c:v>
                </c:pt>
                <c:pt idx="21">
                  <c:v>0.7330421979726599</c:v>
                </c:pt>
                <c:pt idx="22">
                  <c:v>0.76438663175505228</c:v>
                </c:pt>
                <c:pt idx="23">
                  <c:v>0.79944585802845447</c:v>
                </c:pt>
                <c:pt idx="24">
                  <c:v>0.84102494815018447</c:v>
                </c:pt>
                <c:pt idx="25">
                  <c:v>0.89768741157548759</c:v>
                </c:pt>
                <c:pt idx="26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Curve Fit</c:v>
          </c:tx>
          <c:xVal>
            <c:numRef>
              <c:f>'Curve Fitting Trials'!$V$2:$V$28</c:f>
              <c:numCache>
                <c:formatCode>0.0000000</c:formatCode>
                <c:ptCount val="27"/>
                <c:pt idx="0">
                  <c:v>0.27083333333333331</c:v>
                </c:pt>
                <c:pt idx="1">
                  <c:v>0.28125</c:v>
                </c:pt>
                <c:pt idx="2">
                  <c:v>0.29166666666666669</c:v>
                </c:pt>
                <c:pt idx="3">
                  <c:v>0.30208333333333331</c:v>
                </c:pt>
                <c:pt idx="4">
                  <c:v>0.3125</c:v>
                </c:pt>
                <c:pt idx="5">
                  <c:v>0.32291666666666669</c:v>
                </c:pt>
                <c:pt idx="6">
                  <c:v>0.33333333333333331</c:v>
                </c:pt>
                <c:pt idx="7">
                  <c:v>0.34375</c:v>
                </c:pt>
                <c:pt idx="8">
                  <c:v>0.35416666666666669</c:v>
                </c:pt>
                <c:pt idx="9">
                  <c:v>0.36458333333333331</c:v>
                </c:pt>
                <c:pt idx="10">
                  <c:v>0.375</c:v>
                </c:pt>
                <c:pt idx="11">
                  <c:v>0.38541666666666669</c:v>
                </c:pt>
                <c:pt idx="12">
                  <c:v>0.39583333333333331</c:v>
                </c:pt>
                <c:pt idx="13">
                  <c:v>0.40625</c:v>
                </c:pt>
                <c:pt idx="14">
                  <c:v>0.41666666666666669</c:v>
                </c:pt>
                <c:pt idx="15">
                  <c:v>0.42708333333333331</c:v>
                </c:pt>
                <c:pt idx="16">
                  <c:v>0.4375</c:v>
                </c:pt>
                <c:pt idx="17">
                  <c:v>0.44791666666666669</c:v>
                </c:pt>
                <c:pt idx="18">
                  <c:v>0.45833333333333331</c:v>
                </c:pt>
                <c:pt idx="19">
                  <c:v>0.46875</c:v>
                </c:pt>
                <c:pt idx="20">
                  <c:v>0.47916666666666669</c:v>
                </c:pt>
                <c:pt idx="21">
                  <c:v>0.48958333333333331</c:v>
                </c:pt>
                <c:pt idx="22">
                  <c:v>0.5</c:v>
                </c:pt>
                <c:pt idx="23">
                  <c:v>0.51041666666666663</c:v>
                </c:pt>
                <c:pt idx="24">
                  <c:v>0.52083333333333337</c:v>
                </c:pt>
                <c:pt idx="25">
                  <c:v>0.53125</c:v>
                </c:pt>
                <c:pt idx="26">
                  <c:v>0.54166666666666663</c:v>
                </c:pt>
              </c:numCache>
            </c:numRef>
          </c:xVal>
          <c:yVal>
            <c:numRef>
              <c:f>'Curve Fitting Trials'!$Y$2:$Y$28</c:f>
              <c:numCache>
                <c:formatCode>General</c:formatCode>
                <c:ptCount val="27"/>
                <c:pt idx="0">
                  <c:v>1.903585553202447E-2</c:v>
                </c:pt>
                <c:pt idx="1">
                  <c:v>0.10606364952775493</c:v>
                </c:pt>
                <c:pt idx="2">
                  <c:v>0.17322670211058266</c:v>
                </c:pt>
                <c:pt idx="3">
                  <c:v>0.2261792637553981</c:v>
                </c:pt>
                <c:pt idx="4">
                  <c:v>0.26934288358688718</c:v>
                </c:pt>
                <c:pt idx="5">
                  <c:v>0.30607579832991405</c:v>
                </c:pt>
                <c:pt idx="6">
                  <c:v>0.33883264746219766</c:v>
                </c:pt>
                <c:pt idx="7">
                  <c:v>0.36931451456985087</c:v>
                </c:pt>
                <c:pt idx="8">
                  <c:v>0.39860929490635044</c:v>
                </c:pt>
                <c:pt idx="9">
                  <c:v>0.42732238915402831</c:v>
                </c:pt>
                <c:pt idx="10">
                  <c:v>0.45569772338865278</c:v>
                </c:pt>
                <c:pt idx="11">
                  <c:v>0.48372909524732677</c:v>
                </c:pt>
                <c:pt idx="12">
                  <c:v>0.51126184629856652</c:v>
                </c:pt>
                <c:pt idx="13">
                  <c:v>0.53808486061529948</c:v>
                </c:pt>
                <c:pt idx="14">
                  <c:v>0.56401288955328255</c:v>
                </c:pt>
                <c:pt idx="15">
                  <c:v>0.58895920272743751</c:v>
                </c:pt>
                <c:pt idx="16">
                  <c:v>0.61299856519690366</c:v>
                </c:pt>
                <c:pt idx="17">
                  <c:v>0.63642054084800748</c:v>
                </c:pt>
                <c:pt idx="18">
                  <c:v>0.65977312198424443</c:v>
                </c:pt>
                <c:pt idx="19">
                  <c:v>0.68389668511599666</c:v>
                </c:pt>
                <c:pt idx="20">
                  <c:v>0.70994827295544383</c:v>
                </c:pt>
                <c:pt idx="21">
                  <c:v>0.73941620261371099</c:v>
                </c:pt>
                <c:pt idx="22">
                  <c:v>0.77412499999991269</c:v>
                </c:pt>
                <c:pt idx="23">
                  <c:v>0.81623066042470782</c:v>
                </c:pt>
                <c:pt idx="24">
                  <c:v>0.8682062354057507</c:v>
                </c:pt>
                <c:pt idx="25">
                  <c:v>0.93281774567799403</c:v>
                </c:pt>
                <c:pt idx="26">
                  <c:v>1.0130904204024773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55904"/>
        <c:axId val="88557440"/>
      </c:scatterChart>
      <c:valAx>
        <c:axId val="88555904"/>
        <c:scaling>
          <c:orientation val="minMax"/>
          <c:max val="0.55000000000000004"/>
          <c:min val="0.2708333"/>
        </c:scaling>
        <c:delete val="0"/>
        <c:axPos val="b"/>
        <c:numFmt formatCode="0.0000000" sourceLinked="1"/>
        <c:majorTickMark val="out"/>
        <c:minorTickMark val="none"/>
        <c:tickLblPos val="nextTo"/>
        <c:crossAx val="88557440"/>
        <c:crosses val="autoZero"/>
        <c:crossBetween val="midCat"/>
      </c:valAx>
      <c:valAx>
        <c:axId val="885574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85559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30</xdr:row>
      <xdr:rowOff>180974</xdr:rowOff>
    </xdr:from>
    <xdr:to>
      <xdr:col>17</xdr:col>
      <xdr:colOff>95249</xdr:colOff>
      <xdr:row>60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238124</xdr:colOff>
      <xdr:row>64</xdr:row>
      <xdr:rowOff>85725</xdr:rowOff>
    </xdr:from>
    <xdr:to>
      <xdr:col>17</xdr:col>
      <xdr:colOff>428624</xdr:colOff>
      <xdr:row>91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95250</xdr:rowOff>
    </xdr:from>
    <xdr:to>
      <xdr:col>18</xdr:col>
      <xdr:colOff>190500</xdr:colOff>
      <xdr:row>28</xdr:row>
      <xdr:rowOff>47625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95251</xdr:colOff>
      <xdr:row>30</xdr:row>
      <xdr:rowOff>0</xdr:rowOff>
    </xdr:from>
    <xdr:to>
      <xdr:col>18</xdr:col>
      <xdr:colOff>238125</xdr:colOff>
      <xdr:row>57</xdr:row>
      <xdr:rowOff>161925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257175</xdr:colOff>
      <xdr:row>64</xdr:row>
      <xdr:rowOff>66675</xdr:rowOff>
    </xdr:from>
    <xdr:to>
      <xdr:col>17</xdr:col>
      <xdr:colOff>600074</xdr:colOff>
      <xdr:row>87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0</xdr:row>
      <xdr:rowOff>238125</xdr:rowOff>
    </xdr:from>
    <xdr:to>
      <xdr:col>37</xdr:col>
      <xdr:colOff>266700</xdr:colOff>
      <xdr:row>28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2"/>
  <sheetViews>
    <sheetView tabSelected="1" workbookViewId="0">
      <pane xSplit="1" ySplit="3" topLeftCell="B58" activePane="bottomRight" state="frozen"/>
      <selection pane="topRight" activeCell="B1" sqref="B1"/>
      <selection pane="bottomLeft" activeCell="A3" sqref="A3"/>
      <selection pane="bottomRight" activeCell="S66" sqref="S66:T92"/>
    </sheetView>
  </sheetViews>
  <sheetFormatPr defaultRowHeight="15" x14ac:dyDescent="0.25"/>
  <cols>
    <col min="3" max="3" width="10.85546875" customWidth="1"/>
    <col min="6" max="8" width="11.42578125" customWidth="1"/>
    <col min="12" max="12" width="9.140625" customWidth="1"/>
    <col min="13" max="13" width="8.140625" customWidth="1"/>
  </cols>
  <sheetData>
    <row r="1" spans="1:37" x14ac:dyDescent="0.25">
      <c r="T1" s="14" t="s">
        <v>11</v>
      </c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x14ac:dyDescent="0.25">
      <c r="B2" s="12" t="s">
        <v>14</v>
      </c>
      <c r="C2" s="12" t="s">
        <v>3</v>
      </c>
      <c r="F2" s="12" t="s">
        <v>5</v>
      </c>
      <c r="G2" s="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6"/>
      <c r="T2" s="15">
        <v>40557</v>
      </c>
      <c r="U2" s="15"/>
      <c r="V2" s="15">
        <v>40561</v>
      </c>
      <c r="W2" s="15"/>
      <c r="X2" s="15">
        <v>40562</v>
      </c>
      <c r="Y2" s="15"/>
      <c r="Z2" s="13">
        <v>40563</v>
      </c>
      <c r="AA2" s="14"/>
      <c r="AB2" s="13">
        <v>40564</v>
      </c>
      <c r="AC2" s="14"/>
      <c r="AD2" s="13">
        <v>40567</v>
      </c>
      <c r="AE2" s="14"/>
      <c r="AF2" s="13">
        <v>40568</v>
      </c>
      <c r="AG2" s="14"/>
      <c r="AH2" s="13">
        <v>40569</v>
      </c>
      <c r="AI2" s="14"/>
      <c r="AJ2" s="13">
        <v>40570</v>
      </c>
      <c r="AK2" s="14"/>
    </row>
    <row r="3" spans="1:37" ht="30" customHeight="1" x14ac:dyDescent="0.25">
      <c r="A3" s="3" t="s">
        <v>0</v>
      </c>
      <c r="B3" s="12"/>
      <c r="C3" s="12"/>
      <c r="F3" s="12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6"/>
      <c r="T3" s="6" t="s">
        <v>2</v>
      </c>
      <c r="U3" s="7" t="s">
        <v>1</v>
      </c>
      <c r="V3" s="4" t="s">
        <v>2</v>
      </c>
      <c r="W3" s="3" t="s">
        <v>1</v>
      </c>
      <c r="X3" s="4" t="s">
        <v>2</v>
      </c>
      <c r="Y3" s="3" t="s">
        <v>1</v>
      </c>
      <c r="Z3" s="4" t="s">
        <v>2</v>
      </c>
      <c r="AA3" s="3" t="s">
        <v>1</v>
      </c>
      <c r="AB3" s="4" t="s">
        <v>2</v>
      </c>
      <c r="AC3" s="3" t="s">
        <v>1</v>
      </c>
      <c r="AD3" s="4" t="s">
        <v>2</v>
      </c>
      <c r="AE3" s="3" t="s">
        <v>1</v>
      </c>
      <c r="AF3" s="4" t="s">
        <v>2</v>
      </c>
      <c r="AG3" s="3" t="s">
        <v>1</v>
      </c>
      <c r="AH3" s="6" t="s">
        <v>2</v>
      </c>
      <c r="AI3" s="7" t="s">
        <v>1</v>
      </c>
      <c r="AJ3" s="6" t="s">
        <v>2</v>
      </c>
      <c r="AK3" s="7" t="s">
        <v>1</v>
      </c>
    </row>
    <row r="4" spans="1:37" x14ac:dyDescent="0.25">
      <c r="A4" s="1">
        <v>0.27083333333333331</v>
      </c>
      <c r="C4" s="5"/>
      <c r="F4" s="2"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2"/>
      <c r="X4" s="2"/>
      <c r="Z4" s="2"/>
      <c r="AB4" s="2"/>
      <c r="AD4" s="2"/>
      <c r="AF4" s="2"/>
      <c r="AH4" s="2"/>
      <c r="AJ4" s="2"/>
    </row>
    <row r="5" spans="1:37" x14ac:dyDescent="0.25">
      <c r="A5" s="1">
        <v>0.28125</v>
      </c>
      <c r="C5" s="5">
        <f>B5/F5</f>
        <v>0</v>
      </c>
      <c r="F5" s="2">
        <f>AVERAGE(T5, V5, X5,Z5,AB5,AD5,AF5,AH5,AJ5)</f>
        <v>0.11331527309018055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>
        <f t="shared" ref="T5:V30" si="0">U5/U$30</f>
        <v>0.11173184357541899</v>
      </c>
      <c r="U5">
        <v>220</v>
      </c>
      <c r="V5" s="2">
        <f t="shared" si="0"/>
        <v>0.12075088787417554</v>
      </c>
      <c r="W5">
        <v>238</v>
      </c>
      <c r="X5" s="2">
        <f t="shared" ref="X5:X19" si="1">Y5/$Y$30</f>
        <v>9.7878495660559311E-2</v>
      </c>
      <c r="Y5">
        <v>203</v>
      </c>
      <c r="Z5" s="2">
        <f t="shared" ref="Z5:Z30" si="2">AA5/$AA$30</f>
        <v>0.13452115812917595</v>
      </c>
      <c r="AA5">
        <v>302</v>
      </c>
      <c r="AB5" s="2">
        <f>AC5/$AC$30</f>
        <v>0.14806866952789699</v>
      </c>
      <c r="AC5">
        <v>276</v>
      </c>
      <c r="AD5" s="2">
        <f>AE5/AE$30</f>
        <v>0.10303687635574837</v>
      </c>
      <c r="AE5">
        <v>190</v>
      </c>
      <c r="AF5" s="2">
        <f t="shared" ref="AF5:AJ30" si="3">AG5/AG$30</f>
        <v>9.6174282678002126E-2</v>
      </c>
      <c r="AG5">
        <v>181</v>
      </c>
      <c r="AH5" s="2">
        <f t="shared" si="3"/>
        <v>0.10869565217391304</v>
      </c>
      <c r="AI5">
        <v>215</v>
      </c>
      <c r="AJ5" s="2">
        <f t="shared" si="3"/>
        <v>9.8979591836734687E-2</v>
      </c>
      <c r="AK5">
        <v>194</v>
      </c>
    </row>
    <row r="6" spans="1:37" x14ac:dyDescent="0.25">
      <c r="A6" s="1">
        <v>0.29166666666666669</v>
      </c>
      <c r="C6" s="5">
        <f t="shared" ref="C6:C30" si="4">B6/F6</f>
        <v>0</v>
      </c>
      <c r="F6" s="2">
        <f t="shared" ref="F6:F30" si="5">AVERAGE(T6, V6, X6,Z6,AB6,AD6,AF6,AH6,AJ6)</f>
        <v>0.16635083123483146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>
        <f t="shared" si="0"/>
        <v>0.16759776536312848</v>
      </c>
      <c r="U6">
        <v>330</v>
      </c>
      <c r="V6" s="2">
        <f t="shared" si="0"/>
        <v>0.17808219178082191</v>
      </c>
      <c r="W6">
        <v>351</v>
      </c>
      <c r="X6" s="2">
        <f t="shared" si="1"/>
        <v>0.1518804243008679</v>
      </c>
      <c r="Y6">
        <v>315</v>
      </c>
      <c r="Z6" s="2">
        <f t="shared" si="2"/>
        <v>0.1866369710467706</v>
      </c>
      <c r="AA6">
        <v>419</v>
      </c>
      <c r="AB6" s="2">
        <f t="shared" ref="AB6:AB30" si="6">AC6/$AC$30</f>
        <v>0.19742489270386265</v>
      </c>
      <c r="AC6">
        <v>368</v>
      </c>
      <c r="AD6" s="2">
        <f t="shared" ref="AD6:AD30" si="7">AE6/AE$30</f>
        <v>0.15184381778741865</v>
      </c>
      <c r="AE6">
        <v>280</v>
      </c>
      <c r="AF6" s="2">
        <f t="shared" si="3"/>
        <v>0.15037194473963869</v>
      </c>
      <c r="AG6">
        <v>283</v>
      </c>
      <c r="AH6" s="2">
        <f t="shared" si="3"/>
        <v>0.16076845298281092</v>
      </c>
      <c r="AI6">
        <v>318</v>
      </c>
      <c r="AJ6" s="2">
        <f t="shared" si="3"/>
        <v>0.15255102040816326</v>
      </c>
      <c r="AK6">
        <v>299</v>
      </c>
    </row>
    <row r="7" spans="1:37" x14ac:dyDescent="0.25">
      <c r="A7" s="1">
        <v>0.30208333333333331</v>
      </c>
      <c r="C7" s="5">
        <f t="shared" si="4"/>
        <v>0</v>
      </c>
      <c r="F7" s="2">
        <f t="shared" si="5"/>
        <v>0.21505804425127259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>
        <f t="shared" si="0"/>
        <v>0.2143219908583037</v>
      </c>
      <c r="U7">
        <v>422</v>
      </c>
      <c r="V7" s="2">
        <f t="shared" si="0"/>
        <v>0.22831050228310501</v>
      </c>
      <c r="W7">
        <v>450</v>
      </c>
      <c r="X7" s="2">
        <f t="shared" si="1"/>
        <v>0.19672131147540983</v>
      </c>
      <c r="Y7">
        <v>408</v>
      </c>
      <c r="Z7" s="2">
        <f t="shared" si="2"/>
        <v>0.24187082405345212</v>
      </c>
      <c r="AA7">
        <v>543</v>
      </c>
      <c r="AB7" s="2">
        <f t="shared" si="6"/>
        <v>0.24302575107296137</v>
      </c>
      <c r="AC7">
        <v>453</v>
      </c>
      <c r="AD7" s="2">
        <f t="shared" si="7"/>
        <v>0.19468546637744036</v>
      </c>
      <c r="AE7">
        <v>359</v>
      </c>
      <c r="AF7" s="2">
        <f t="shared" si="3"/>
        <v>0.19819341126461212</v>
      </c>
      <c r="AG7">
        <v>373</v>
      </c>
      <c r="AH7" s="2">
        <f t="shared" si="3"/>
        <v>0.21941354903943378</v>
      </c>
      <c r="AI7">
        <v>434</v>
      </c>
      <c r="AJ7" s="2">
        <f t="shared" si="3"/>
        <v>0.19897959183673469</v>
      </c>
      <c r="AK7">
        <v>390</v>
      </c>
    </row>
    <row r="8" spans="1:37" x14ac:dyDescent="0.25">
      <c r="A8" s="1">
        <v>0.3125</v>
      </c>
      <c r="C8" s="5">
        <f t="shared" si="4"/>
        <v>0</v>
      </c>
      <c r="F8" s="2">
        <f t="shared" si="5"/>
        <v>0.25915819235302728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>
        <f t="shared" si="0"/>
        <v>0.25545962417470797</v>
      </c>
      <c r="U8">
        <v>503</v>
      </c>
      <c r="V8" s="2">
        <f t="shared" si="0"/>
        <v>0.27092846270928461</v>
      </c>
      <c r="W8">
        <v>534</v>
      </c>
      <c r="X8" s="2">
        <f t="shared" si="1"/>
        <v>0.24590163934426229</v>
      </c>
      <c r="Y8">
        <v>510</v>
      </c>
      <c r="Z8" s="2">
        <f t="shared" si="2"/>
        <v>0.28596881959910914</v>
      </c>
      <c r="AA8">
        <v>642</v>
      </c>
      <c r="AB8" s="2">
        <f t="shared" si="6"/>
        <v>0.28916309012875535</v>
      </c>
      <c r="AC8">
        <v>539</v>
      </c>
      <c r="AD8" s="2">
        <f t="shared" si="7"/>
        <v>0.23806941431670281</v>
      </c>
      <c r="AE8">
        <v>439</v>
      </c>
      <c r="AF8" s="2">
        <f t="shared" si="3"/>
        <v>0.24070138150903295</v>
      </c>
      <c r="AG8">
        <v>453</v>
      </c>
      <c r="AH8" s="2">
        <f t="shared" si="3"/>
        <v>0.26592517694641049</v>
      </c>
      <c r="AI8">
        <v>526</v>
      </c>
      <c r="AJ8" s="2">
        <f t="shared" si="3"/>
        <v>0.24030612244897959</v>
      </c>
      <c r="AK8">
        <v>471</v>
      </c>
    </row>
    <row r="9" spans="1:37" x14ac:dyDescent="0.25">
      <c r="A9" s="1">
        <v>0.32291666666666669</v>
      </c>
      <c r="C9" s="5">
        <f t="shared" si="4"/>
        <v>0</v>
      </c>
      <c r="F9" s="2">
        <f t="shared" si="5"/>
        <v>0.29937716694368627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>
        <f t="shared" si="0"/>
        <v>0.29253428136109699</v>
      </c>
      <c r="U9">
        <v>576</v>
      </c>
      <c r="V9" s="2">
        <f t="shared" si="0"/>
        <v>0.30796549974632165</v>
      </c>
      <c r="W9">
        <v>607</v>
      </c>
      <c r="X9" s="2">
        <f t="shared" si="1"/>
        <v>0.29701060752169722</v>
      </c>
      <c r="Y9">
        <v>616</v>
      </c>
      <c r="Z9" s="2">
        <f t="shared" si="2"/>
        <v>0.33051224944320712</v>
      </c>
      <c r="AA9">
        <v>742</v>
      </c>
      <c r="AB9" s="2">
        <f t="shared" si="6"/>
        <v>0.32188841201716739</v>
      </c>
      <c r="AC9">
        <v>600</v>
      </c>
      <c r="AD9" s="2">
        <f t="shared" si="7"/>
        <v>0.27548806941431669</v>
      </c>
      <c r="AE9">
        <v>508</v>
      </c>
      <c r="AF9" s="2">
        <f t="shared" si="3"/>
        <v>0.27948990435706694</v>
      </c>
      <c r="AG9">
        <v>526</v>
      </c>
      <c r="AH9" s="2">
        <f t="shared" si="3"/>
        <v>0.30940343781597573</v>
      </c>
      <c r="AI9">
        <v>612</v>
      </c>
      <c r="AJ9" s="2">
        <f t="shared" si="3"/>
        <v>0.2801020408163265</v>
      </c>
      <c r="AK9">
        <v>549</v>
      </c>
    </row>
    <row r="10" spans="1:37" x14ac:dyDescent="0.25">
      <c r="A10" s="1">
        <v>0.33333333333333331</v>
      </c>
      <c r="B10">
        <v>250</v>
      </c>
      <c r="C10" s="5">
        <f t="shared" si="4"/>
        <v>746.24654875795977</v>
      </c>
      <c r="F10" s="2">
        <f t="shared" si="5"/>
        <v>0.33500992455656353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>
        <f t="shared" si="0"/>
        <v>0.32808532249873035</v>
      </c>
      <c r="U10">
        <v>646</v>
      </c>
      <c r="V10" s="2">
        <f t="shared" si="0"/>
        <v>0.34195839675291728</v>
      </c>
      <c r="W10">
        <v>674</v>
      </c>
      <c r="X10" s="2">
        <f t="shared" si="1"/>
        <v>0.33027965284474448</v>
      </c>
      <c r="Y10">
        <v>685</v>
      </c>
      <c r="Z10" s="2">
        <f t="shared" si="2"/>
        <v>0.37594654788418708</v>
      </c>
      <c r="AA10">
        <v>844</v>
      </c>
      <c r="AB10" s="2">
        <f t="shared" si="6"/>
        <v>0.35515021459227469</v>
      </c>
      <c r="AC10">
        <v>662</v>
      </c>
      <c r="AD10" s="2">
        <f t="shared" si="7"/>
        <v>0.30802603036876358</v>
      </c>
      <c r="AE10">
        <v>568</v>
      </c>
      <c r="AF10" s="2">
        <f t="shared" si="3"/>
        <v>0.31402763018065888</v>
      </c>
      <c r="AG10">
        <v>591</v>
      </c>
      <c r="AH10" s="2">
        <f t="shared" si="3"/>
        <v>0.34630940343781597</v>
      </c>
      <c r="AI10">
        <v>685</v>
      </c>
      <c r="AJ10" s="2">
        <f t="shared" si="3"/>
        <v>0.3153061224489796</v>
      </c>
      <c r="AK10">
        <v>618</v>
      </c>
    </row>
    <row r="11" spans="1:37" x14ac:dyDescent="0.25">
      <c r="A11" s="1">
        <v>0.34375</v>
      </c>
      <c r="C11" s="5">
        <f t="shared" si="4"/>
        <v>0</v>
      </c>
      <c r="F11" s="2">
        <f t="shared" si="5"/>
        <v>0.37059973746780805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>
        <f t="shared" si="0"/>
        <v>0.36566785170137123</v>
      </c>
      <c r="U11">
        <v>720</v>
      </c>
      <c r="V11" s="2">
        <f t="shared" si="0"/>
        <v>0.37696600710299338</v>
      </c>
      <c r="W11">
        <v>743</v>
      </c>
      <c r="X11" s="2">
        <f t="shared" si="1"/>
        <v>0.36451301832208294</v>
      </c>
      <c r="Y11">
        <v>756</v>
      </c>
      <c r="Z11" s="2">
        <f t="shared" si="2"/>
        <v>0.40846325167037861</v>
      </c>
      <c r="AA11">
        <v>917</v>
      </c>
      <c r="AB11" s="2">
        <f t="shared" si="6"/>
        <v>0.388412017167382</v>
      </c>
      <c r="AC11">
        <v>724</v>
      </c>
      <c r="AD11" s="2">
        <f t="shared" si="7"/>
        <v>0.34002169197396964</v>
      </c>
      <c r="AE11">
        <v>627</v>
      </c>
      <c r="AF11" s="2">
        <f t="shared" si="3"/>
        <v>0.35706695005313499</v>
      </c>
      <c r="AG11">
        <v>672</v>
      </c>
      <c r="AH11" s="2">
        <f t="shared" si="3"/>
        <v>0.3776541961577351</v>
      </c>
      <c r="AI11">
        <v>747</v>
      </c>
      <c r="AJ11" s="2">
        <f t="shared" si="3"/>
        <v>0.35663265306122449</v>
      </c>
      <c r="AK11">
        <v>699</v>
      </c>
    </row>
    <row r="12" spans="1:37" x14ac:dyDescent="0.25">
      <c r="A12" s="1">
        <v>0.35416666666666669</v>
      </c>
      <c r="C12" s="5">
        <f t="shared" si="4"/>
        <v>0</v>
      </c>
      <c r="F12" s="2">
        <f t="shared" si="5"/>
        <v>0.40363419627530628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>
        <f t="shared" si="0"/>
        <v>0.39512442864398173</v>
      </c>
      <c r="U12">
        <v>778</v>
      </c>
      <c r="V12" s="2">
        <f t="shared" si="0"/>
        <v>0.41045154743784878</v>
      </c>
      <c r="W12">
        <v>809</v>
      </c>
      <c r="X12" s="2">
        <f t="shared" si="1"/>
        <v>0.39199614271938282</v>
      </c>
      <c r="Y12">
        <v>813</v>
      </c>
      <c r="Z12" s="2">
        <f t="shared" si="2"/>
        <v>0.44365256124721603</v>
      </c>
      <c r="AA12">
        <v>996</v>
      </c>
      <c r="AB12" s="2">
        <f t="shared" si="6"/>
        <v>0.41738197424892703</v>
      </c>
      <c r="AC12">
        <v>778</v>
      </c>
      <c r="AD12" s="2">
        <f t="shared" si="7"/>
        <v>0.37744034707158353</v>
      </c>
      <c r="AE12">
        <v>696</v>
      </c>
      <c r="AF12" s="2">
        <f t="shared" si="3"/>
        <v>0.39532412327311373</v>
      </c>
      <c r="AG12">
        <v>744</v>
      </c>
      <c r="AH12" s="2">
        <f t="shared" si="3"/>
        <v>0.41001011122345804</v>
      </c>
      <c r="AI12">
        <v>811</v>
      </c>
      <c r="AJ12" s="2">
        <f t="shared" si="3"/>
        <v>0.39132653061224487</v>
      </c>
      <c r="AK12">
        <v>767</v>
      </c>
    </row>
    <row r="13" spans="1:37" x14ac:dyDescent="0.25">
      <c r="A13" s="1">
        <v>0.36458333333333331</v>
      </c>
      <c r="C13" s="5">
        <f t="shared" si="4"/>
        <v>0</v>
      </c>
      <c r="F13" s="2">
        <f t="shared" si="5"/>
        <v>0.43233164723224948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>
        <f t="shared" si="0"/>
        <v>0.4261046216353479</v>
      </c>
      <c r="U13">
        <v>839</v>
      </c>
      <c r="V13" s="2">
        <f t="shared" si="0"/>
        <v>0.43632673769660069</v>
      </c>
      <c r="W13">
        <v>860</v>
      </c>
      <c r="X13" s="2">
        <f t="shared" si="1"/>
        <v>0.41658630665380908</v>
      </c>
      <c r="Y13">
        <v>864</v>
      </c>
      <c r="Z13" s="2">
        <f t="shared" si="2"/>
        <v>0.4757238307349666</v>
      </c>
      <c r="AA13">
        <v>1068</v>
      </c>
      <c r="AB13" s="2">
        <f t="shared" si="6"/>
        <v>0.44796137339055792</v>
      </c>
      <c r="AC13">
        <v>835</v>
      </c>
      <c r="AD13" s="2">
        <f t="shared" si="7"/>
        <v>0.40347071583514099</v>
      </c>
      <c r="AE13">
        <v>744</v>
      </c>
      <c r="AF13" s="2">
        <f t="shared" si="3"/>
        <v>0.42507970244420828</v>
      </c>
      <c r="AG13">
        <v>800</v>
      </c>
      <c r="AH13" s="2">
        <f t="shared" si="3"/>
        <v>0.44034378159757331</v>
      </c>
      <c r="AI13">
        <v>871</v>
      </c>
      <c r="AJ13" s="2">
        <f t="shared" si="3"/>
        <v>0.41938775510204079</v>
      </c>
      <c r="AK13">
        <v>822</v>
      </c>
    </row>
    <row r="14" spans="1:37" x14ac:dyDescent="0.25">
      <c r="A14" s="1">
        <v>0.375</v>
      </c>
      <c r="C14" s="5">
        <f t="shared" si="4"/>
        <v>0</v>
      </c>
      <c r="F14" s="2">
        <f t="shared" si="5"/>
        <v>0.45873284802923109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>
        <f t="shared" si="0"/>
        <v>0.45403758252920262</v>
      </c>
      <c r="U14">
        <v>894</v>
      </c>
      <c r="V14" s="2">
        <f t="shared" si="0"/>
        <v>0.46778285134449515</v>
      </c>
      <c r="W14">
        <v>922</v>
      </c>
      <c r="X14" s="2">
        <f t="shared" si="1"/>
        <v>0.44021215043394407</v>
      </c>
      <c r="Y14">
        <v>913</v>
      </c>
      <c r="Z14" s="2">
        <f t="shared" si="2"/>
        <v>0.50155902004454345</v>
      </c>
      <c r="AA14">
        <v>1126</v>
      </c>
      <c r="AB14" s="2">
        <f t="shared" si="6"/>
        <v>0.47585836909871243</v>
      </c>
      <c r="AC14">
        <v>887</v>
      </c>
      <c r="AD14" s="2">
        <f t="shared" si="7"/>
        <v>0.43058568329718006</v>
      </c>
      <c r="AE14">
        <v>794</v>
      </c>
      <c r="AF14" s="2">
        <f t="shared" si="3"/>
        <v>0.45005313496280552</v>
      </c>
      <c r="AG14">
        <v>847</v>
      </c>
      <c r="AH14" s="2">
        <f t="shared" si="3"/>
        <v>0.46258847320525781</v>
      </c>
      <c r="AI14">
        <v>915</v>
      </c>
      <c r="AJ14" s="2">
        <f t="shared" si="3"/>
        <v>0.44591836734693879</v>
      </c>
      <c r="AK14">
        <v>874</v>
      </c>
    </row>
    <row r="15" spans="1:37" x14ac:dyDescent="0.25">
      <c r="A15" s="1">
        <v>0.38541666666666669</v>
      </c>
      <c r="C15" s="5">
        <f t="shared" si="4"/>
        <v>0</v>
      </c>
      <c r="F15" s="2">
        <f t="shared" si="5"/>
        <v>0.48401901554944005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>
        <f t="shared" si="0"/>
        <v>0.4824784154393093</v>
      </c>
      <c r="U15">
        <v>950</v>
      </c>
      <c r="V15" s="2">
        <f t="shared" si="0"/>
        <v>0.49315068493150682</v>
      </c>
      <c r="W15">
        <v>972</v>
      </c>
      <c r="X15" s="2">
        <f t="shared" si="1"/>
        <v>0.46335583413693349</v>
      </c>
      <c r="Y15">
        <v>961</v>
      </c>
      <c r="Z15" s="2">
        <f t="shared" si="2"/>
        <v>0.52694877505567927</v>
      </c>
      <c r="AA15">
        <v>1183</v>
      </c>
      <c r="AB15" s="2">
        <f t="shared" si="6"/>
        <v>0.49946351931330474</v>
      </c>
      <c r="AC15">
        <v>931</v>
      </c>
      <c r="AD15" s="2">
        <f t="shared" si="7"/>
        <v>0.46041214750542298</v>
      </c>
      <c r="AE15">
        <v>849</v>
      </c>
      <c r="AF15" s="2">
        <f t="shared" si="3"/>
        <v>0.47715196599362381</v>
      </c>
      <c r="AG15">
        <v>898</v>
      </c>
      <c r="AH15" s="2">
        <f t="shared" si="3"/>
        <v>0.4838220424671385</v>
      </c>
      <c r="AI15">
        <v>957</v>
      </c>
      <c r="AJ15" s="2">
        <f t="shared" si="3"/>
        <v>0.46938775510204084</v>
      </c>
      <c r="AK15">
        <v>920</v>
      </c>
    </row>
    <row r="16" spans="1:37" x14ac:dyDescent="0.25">
      <c r="A16" s="1">
        <v>0.39583333333333331</v>
      </c>
      <c r="C16" s="5">
        <f t="shared" si="4"/>
        <v>0</v>
      </c>
      <c r="F16" s="2">
        <f t="shared" si="5"/>
        <v>0.50779308083899077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>
        <f t="shared" si="0"/>
        <v>0.50939563230066021</v>
      </c>
      <c r="U16">
        <v>1003</v>
      </c>
      <c r="V16" s="2">
        <f t="shared" si="0"/>
        <v>0.51496702181633691</v>
      </c>
      <c r="W16">
        <v>1015</v>
      </c>
      <c r="X16" s="2">
        <f t="shared" si="1"/>
        <v>0.49035679845708774</v>
      </c>
      <c r="Y16">
        <v>1017</v>
      </c>
      <c r="Z16" s="2">
        <f t="shared" si="2"/>
        <v>0.55055679287305126</v>
      </c>
      <c r="AA16">
        <v>1236</v>
      </c>
      <c r="AB16" s="2">
        <f t="shared" si="6"/>
        <v>0.52253218884120167</v>
      </c>
      <c r="AC16">
        <v>974</v>
      </c>
      <c r="AD16" s="2">
        <f t="shared" si="7"/>
        <v>0.48590021691973967</v>
      </c>
      <c r="AE16">
        <v>896</v>
      </c>
      <c r="AF16" s="2">
        <f t="shared" si="3"/>
        <v>0.50106269925611047</v>
      </c>
      <c r="AG16">
        <v>943</v>
      </c>
      <c r="AH16" s="2">
        <f t="shared" si="3"/>
        <v>0.50455005055611724</v>
      </c>
      <c r="AI16">
        <v>998</v>
      </c>
      <c r="AJ16" s="2">
        <f t="shared" si="3"/>
        <v>0.49081632653061225</v>
      </c>
      <c r="AK16">
        <v>962</v>
      </c>
    </row>
    <row r="17" spans="1:37" x14ac:dyDescent="0.25">
      <c r="A17" s="1">
        <v>0.40625</v>
      </c>
      <c r="C17" s="5">
        <f t="shared" si="4"/>
        <v>0</v>
      </c>
      <c r="F17" s="2">
        <f>AVERAGE(T17, V17, X17,Z17,AB17,AD17,AF17,AH17,AJ17)</f>
        <v>0.53201380860738345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>
        <f t="shared" si="0"/>
        <v>0.5327577450482478</v>
      </c>
      <c r="U17">
        <v>1049</v>
      </c>
      <c r="V17" s="2">
        <f t="shared" si="0"/>
        <v>0.53881278538812782</v>
      </c>
      <c r="W17">
        <v>1062</v>
      </c>
      <c r="X17" s="2">
        <f t="shared" si="1"/>
        <v>0.51976856316297015</v>
      </c>
      <c r="Y17">
        <v>1078</v>
      </c>
      <c r="Z17" s="2">
        <f t="shared" si="2"/>
        <v>0.56971046770601341</v>
      </c>
      <c r="AA17">
        <v>1279</v>
      </c>
      <c r="AB17" s="2">
        <f t="shared" si="6"/>
        <v>0.55042918454935619</v>
      </c>
      <c r="AC17">
        <v>1026</v>
      </c>
      <c r="AD17" s="2">
        <f t="shared" si="7"/>
        <v>0.50813449023861168</v>
      </c>
      <c r="AE17">
        <v>937</v>
      </c>
      <c r="AF17" s="2">
        <f t="shared" si="3"/>
        <v>0.52284803400637625</v>
      </c>
      <c r="AG17">
        <v>984</v>
      </c>
      <c r="AH17" s="2">
        <f t="shared" si="3"/>
        <v>0.52780586450960565</v>
      </c>
      <c r="AI17">
        <v>1044</v>
      </c>
      <c r="AJ17" s="2">
        <f t="shared" si="3"/>
        <v>0.5178571428571429</v>
      </c>
      <c r="AK17">
        <v>1015</v>
      </c>
    </row>
    <row r="18" spans="1:37" x14ac:dyDescent="0.25">
      <c r="A18" s="1">
        <v>0.41666666666666669</v>
      </c>
      <c r="C18" s="5">
        <f t="shared" si="4"/>
        <v>0</v>
      </c>
      <c r="F18" s="2">
        <f t="shared" si="5"/>
        <v>0.55507583988373932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>
        <f t="shared" si="0"/>
        <v>0.55358049771457596</v>
      </c>
      <c r="U18">
        <v>1090</v>
      </c>
      <c r="V18" s="2">
        <f t="shared" si="0"/>
        <v>0.56062912227295791</v>
      </c>
      <c r="W18">
        <v>1105</v>
      </c>
      <c r="X18" s="2">
        <f t="shared" si="1"/>
        <v>0.54387656702025078</v>
      </c>
      <c r="Y18">
        <v>1128</v>
      </c>
      <c r="Z18" s="2">
        <f t="shared" si="2"/>
        <v>0.58930957683741647</v>
      </c>
      <c r="AA18">
        <v>1323</v>
      </c>
      <c r="AB18" s="2">
        <f t="shared" si="6"/>
        <v>0.57403433476394849</v>
      </c>
      <c r="AC18">
        <v>1070</v>
      </c>
      <c r="AD18" s="2">
        <f t="shared" si="7"/>
        <v>0.53253796095444683</v>
      </c>
      <c r="AE18">
        <v>982</v>
      </c>
      <c r="AF18" s="2">
        <f t="shared" si="3"/>
        <v>0.5472901168969182</v>
      </c>
      <c r="AG18">
        <v>1030</v>
      </c>
      <c r="AH18" s="2">
        <f t="shared" si="3"/>
        <v>0.55156723963599597</v>
      </c>
      <c r="AI18">
        <v>1091</v>
      </c>
      <c r="AJ18" s="2">
        <f t="shared" si="3"/>
        <v>0.54285714285714282</v>
      </c>
      <c r="AK18">
        <v>1064</v>
      </c>
    </row>
    <row r="19" spans="1:37" x14ac:dyDescent="0.25">
      <c r="A19" s="1">
        <v>0.42708333333333331</v>
      </c>
      <c r="C19" s="5">
        <f t="shared" si="4"/>
        <v>0</v>
      </c>
      <c r="F19" s="2">
        <f t="shared" si="5"/>
        <v>0.57738164456269347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>
        <f t="shared" si="0"/>
        <v>0.57745048247841546</v>
      </c>
      <c r="U19">
        <v>1137</v>
      </c>
      <c r="V19" s="2">
        <f t="shared" si="0"/>
        <v>0.58244545915778789</v>
      </c>
      <c r="W19">
        <v>1148</v>
      </c>
      <c r="X19" s="2">
        <f t="shared" si="1"/>
        <v>0.56557377049180324</v>
      </c>
      <c r="Y19">
        <v>1173</v>
      </c>
      <c r="Z19" s="2">
        <f t="shared" si="2"/>
        <v>0.60979955456570156</v>
      </c>
      <c r="AA19">
        <v>1369</v>
      </c>
      <c r="AB19" s="2">
        <f t="shared" si="6"/>
        <v>0.5976394849785408</v>
      </c>
      <c r="AC19">
        <v>1114</v>
      </c>
      <c r="AD19" s="2">
        <f t="shared" si="7"/>
        <v>0.55748373101952275</v>
      </c>
      <c r="AE19">
        <v>1028</v>
      </c>
      <c r="AF19" s="2">
        <f t="shared" si="3"/>
        <v>0.56641870350690759</v>
      </c>
      <c r="AG19">
        <v>1066</v>
      </c>
      <c r="AH19" s="2">
        <f t="shared" si="3"/>
        <v>0.57431749241658236</v>
      </c>
      <c r="AI19">
        <v>1136</v>
      </c>
      <c r="AJ19" s="2">
        <f t="shared" si="3"/>
        <v>0.5653061224489796</v>
      </c>
      <c r="AK19">
        <v>1108</v>
      </c>
    </row>
    <row r="20" spans="1:37" x14ac:dyDescent="0.25">
      <c r="A20" s="1">
        <v>0.4375</v>
      </c>
      <c r="C20" s="5">
        <f t="shared" si="4"/>
        <v>0</v>
      </c>
      <c r="F20" s="2">
        <f t="shared" si="5"/>
        <v>0.59937039020570315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>
        <f t="shared" si="0"/>
        <v>0.59827323514474351</v>
      </c>
      <c r="U20">
        <v>1178</v>
      </c>
      <c r="V20" s="2">
        <f t="shared" si="0"/>
        <v>0.60629122272957892</v>
      </c>
      <c r="W20">
        <v>1195</v>
      </c>
      <c r="X20" s="2">
        <f t="shared" ref="X20:X29" si="8">Y20/$Y$30</f>
        <v>0.58775313404050145</v>
      </c>
      <c r="Y20">
        <v>1219</v>
      </c>
      <c r="Z20" s="2">
        <f t="shared" si="2"/>
        <v>0.63118040089086858</v>
      </c>
      <c r="AA20">
        <v>1417</v>
      </c>
      <c r="AB20" s="2">
        <f t="shared" si="6"/>
        <v>0.61695278969957079</v>
      </c>
      <c r="AC20">
        <v>1150</v>
      </c>
      <c r="AD20" s="2">
        <f t="shared" si="7"/>
        <v>0.58134490238611713</v>
      </c>
      <c r="AE20">
        <v>1072</v>
      </c>
      <c r="AF20" s="2">
        <f t="shared" si="3"/>
        <v>0.5887353878852285</v>
      </c>
      <c r="AG20">
        <v>1108</v>
      </c>
      <c r="AH20" s="2">
        <f t="shared" si="3"/>
        <v>0.59706774519716888</v>
      </c>
      <c r="AI20">
        <v>1181</v>
      </c>
      <c r="AJ20" s="2">
        <f t="shared" si="3"/>
        <v>0.58673469387755106</v>
      </c>
      <c r="AK20">
        <v>1150</v>
      </c>
    </row>
    <row r="21" spans="1:37" x14ac:dyDescent="0.25">
      <c r="A21" s="1">
        <v>0.44791666666666669</v>
      </c>
      <c r="C21" s="5">
        <f t="shared" si="4"/>
        <v>0</v>
      </c>
      <c r="F21" s="2">
        <f t="shared" si="5"/>
        <v>0.62363306699470433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>
        <f t="shared" si="0"/>
        <v>0.62265109192483492</v>
      </c>
      <c r="U21">
        <v>1226</v>
      </c>
      <c r="V21" s="2">
        <f t="shared" si="0"/>
        <v>0.63115169964485029</v>
      </c>
      <c r="W21">
        <v>1244</v>
      </c>
      <c r="X21" s="2">
        <f t="shared" si="8"/>
        <v>0.61089681774349081</v>
      </c>
      <c r="Y21">
        <v>1267</v>
      </c>
      <c r="Z21" s="2">
        <f t="shared" si="2"/>
        <v>0.64944320712694881</v>
      </c>
      <c r="AA21">
        <v>1458</v>
      </c>
      <c r="AB21" s="2">
        <f t="shared" si="6"/>
        <v>0.63733905579399142</v>
      </c>
      <c r="AC21">
        <v>1188</v>
      </c>
      <c r="AD21" s="2">
        <f t="shared" si="7"/>
        <v>0.60683297180043383</v>
      </c>
      <c r="AE21">
        <v>1119</v>
      </c>
      <c r="AF21" s="2">
        <f t="shared" si="3"/>
        <v>0.61424017003188103</v>
      </c>
      <c r="AG21">
        <v>1156</v>
      </c>
      <c r="AH21" s="2">
        <f t="shared" si="3"/>
        <v>0.62891809908998986</v>
      </c>
      <c r="AI21">
        <v>1244</v>
      </c>
      <c r="AJ21" s="2">
        <f t="shared" si="3"/>
        <v>0.61122448979591837</v>
      </c>
      <c r="AK21">
        <v>1198</v>
      </c>
    </row>
    <row r="22" spans="1:37" x14ac:dyDescent="0.25">
      <c r="A22" s="1">
        <v>0.45833333333333331</v>
      </c>
      <c r="C22" s="5">
        <f t="shared" si="4"/>
        <v>0</v>
      </c>
      <c r="F22" s="2">
        <f t="shared" si="5"/>
        <v>0.64753512573590422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f t="shared" si="0"/>
        <v>0.65007618080243779</v>
      </c>
      <c r="U22">
        <v>1280</v>
      </c>
      <c r="V22" s="2">
        <f t="shared" si="0"/>
        <v>0.65347539320142056</v>
      </c>
      <c r="W22">
        <v>1288</v>
      </c>
      <c r="X22" s="2">
        <f t="shared" si="8"/>
        <v>0.63355834136933464</v>
      </c>
      <c r="Y22">
        <v>1314</v>
      </c>
      <c r="Z22" s="2">
        <f t="shared" si="2"/>
        <v>0.6703786191536748</v>
      </c>
      <c r="AA22">
        <v>1505</v>
      </c>
      <c r="AB22" s="2">
        <f t="shared" si="6"/>
        <v>0.66040772532188841</v>
      </c>
      <c r="AC22">
        <v>1231</v>
      </c>
      <c r="AD22" s="2">
        <f t="shared" si="7"/>
        <v>0.63340563991323207</v>
      </c>
      <c r="AE22">
        <v>1168</v>
      </c>
      <c r="AF22" s="2">
        <f t="shared" si="3"/>
        <v>0.6376195536663124</v>
      </c>
      <c r="AG22">
        <v>1200</v>
      </c>
      <c r="AH22" s="2">
        <f t="shared" si="3"/>
        <v>0.65369059656218398</v>
      </c>
      <c r="AI22">
        <v>1293</v>
      </c>
      <c r="AJ22" s="2">
        <f t="shared" si="3"/>
        <v>0.63520408163265307</v>
      </c>
      <c r="AK22">
        <v>1245</v>
      </c>
    </row>
    <row r="23" spans="1:37" x14ac:dyDescent="0.25">
      <c r="A23" s="1">
        <v>0.46875</v>
      </c>
      <c r="C23" s="5">
        <f t="shared" si="4"/>
        <v>0</v>
      </c>
      <c r="F23" s="2">
        <f t="shared" si="5"/>
        <v>0.67439933922069162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>
        <f t="shared" si="0"/>
        <v>0.67648552564753683</v>
      </c>
      <c r="U23">
        <v>1332</v>
      </c>
      <c r="V23" s="2">
        <f t="shared" si="0"/>
        <v>0.67478437341451036</v>
      </c>
      <c r="W23">
        <v>1330</v>
      </c>
      <c r="X23" s="2">
        <f t="shared" si="8"/>
        <v>0.65959498553519769</v>
      </c>
      <c r="Y23">
        <v>1368</v>
      </c>
      <c r="Z23" s="2">
        <f t="shared" si="2"/>
        <v>0.70022271714922046</v>
      </c>
      <c r="AA23">
        <v>1572</v>
      </c>
      <c r="AB23" s="2">
        <f t="shared" si="6"/>
        <v>0.68615879828326176</v>
      </c>
      <c r="AC23">
        <v>1279</v>
      </c>
      <c r="AD23" s="2">
        <f t="shared" si="7"/>
        <v>0.66160520607375273</v>
      </c>
      <c r="AE23">
        <v>1220</v>
      </c>
      <c r="AF23" s="2">
        <f t="shared" si="3"/>
        <v>0.67056323060573853</v>
      </c>
      <c r="AG23">
        <v>1262</v>
      </c>
      <c r="AH23" s="2">
        <f t="shared" si="3"/>
        <v>0.68048533872598582</v>
      </c>
      <c r="AI23">
        <v>1346</v>
      </c>
      <c r="AJ23" s="2">
        <f t="shared" si="3"/>
        <v>0.65969387755102038</v>
      </c>
      <c r="AK23">
        <v>1293</v>
      </c>
    </row>
    <row r="24" spans="1:37" x14ac:dyDescent="0.25">
      <c r="A24" s="1">
        <v>0.47916666666666669</v>
      </c>
      <c r="C24" s="5">
        <f t="shared" si="4"/>
        <v>0</v>
      </c>
      <c r="F24" s="2">
        <f t="shared" si="5"/>
        <v>0.70263932964598785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>
        <f t="shared" si="0"/>
        <v>0.70187912646013206</v>
      </c>
      <c r="U24">
        <v>1382</v>
      </c>
      <c r="V24" s="2">
        <f t="shared" si="0"/>
        <v>0.70015220700152203</v>
      </c>
      <c r="W24">
        <v>1380</v>
      </c>
      <c r="X24" s="2">
        <f t="shared" si="8"/>
        <v>0.68804243008678878</v>
      </c>
      <c r="Y24">
        <v>1427</v>
      </c>
      <c r="Z24" s="2">
        <f t="shared" si="2"/>
        <v>0.73095768374164816</v>
      </c>
      <c r="AA24">
        <v>1641</v>
      </c>
      <c r="AB24" s="2">
        <f t="shared" si="6"/>
        <v>0.70869098712446355</v>
      </c>
      <c r="AC24">
        <v>1321</v>
      </c>
      <c r="AD24" s="2">
        <f t="shared" si="7"/>
        <v>0.68329718004338391</v>
      </c>
      <c r="AE24">
        <v>1260</v>
      </c>
      <c r="AF24" s="2">
        <f t="shared" si="3"/>
        <v>0.70510095642933046</v>
      </c>
      <c r="AG24">
        <v>1327</v>
      </c>
      <c r="AH24" s="2">
        <f t="shared" si="3"/>
        <v>0.71991911021233568</v>
      </c>
      <c r="AI24">
        <v>1424</v>
      </c>
      <c r="AJ24" s="2">
        <f t="shared" si="3"/>
        <v>0.68571428571428572</v>
      </c>
      <c r="AK24">
        <v>1344</v>
      </c>
    </row>
    <row r="25" spans="1:37" x14ac:dyDescent="0.25">
      <c r="A25" s="1">
        <v>0.48958333333333331</v>
      </c>
      <c r="C25" s="5">
        <f t="shared" si="4"/>
        <v>0</v>
      </c>
      <c r="F25" s="2">
        <f t="shared" si="5"/>
        <v>0.7330421979726599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>
        <f t="shared" si="0"/>
        <v>0.7277805992889792</v>
      </c>
      <c r="U25">
        <v>1433</v>
      </c>
      <c r="V25" s="2">
        <f t="shared" si="0"/>
        <v>0.72450532724505323</v>
      </c>
      <c r="W25">
        <v>1428</v>
      </c>
      <c r="X25" s="2">
        <f t="shared" si="8"/>
        <v>0.71938283510125367</v>
      </c>
      <c r="Y25">
        <v>1492</v>
      </c>
      <c r="Z25" s="2">
        <f t="shared" si="2"/>
        <v>0.76258351893095766</v>
      </c>
      <c r="AA25">
        <v>1712</v>
      </c>
      <c r="AB25" s="2">
        <f t="shared" si="6"/>
        <v>0.73551502145922742</v>
      </c>
      <c r="AC25">
        <v>1371</v>
      </c>
      <c r="AD25" s="2">
        <f t="shared" si="7"/>
        <v>0.72451193058568331</v>
      </c>
      <c r="AE25">
        <v>1336</v>
      </c>
      <c r="AF25" s="2">
        <f t="shared" si="3"/>
        <v>0.73857598299681193</v>
      </c>
      <c r="AG25">
        <v>1390</v>
      </c>
      <c r="AH25" s="2">
        <f t="shared" si="3"/>
        <v>0.75176946410515677</v>
      </c>
      <c r="AI25">
        <v>1487</v>
      </c>
      <c r="AJ25" s="2">
        <f t="shared" si="3"/>
        <v>0.71275510204081638</v>
      </c>
      <c r="AK25">
        <v>1397</v>
      </c>
    </row>
    <row r="26" spans="1:37" x14ac:dyDescent="0.25">
      <c r="A26" s="1">
        <v>0.5</v>
      </c>
      <c r="C26" s="5">
        <f t="shared" si="4"/>
        <v>0</v>
      </c>
      <c r="F26" s="2">
        <f t="shared" si="5"/>
        <v>0.76438663175505228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>
        <f t="shared" si="0"/>
        <v>0.75469781615033016</v>
      </c>
      <c r="U26">
        <v>1486</v>
      </c>
      <c r="V26" s="2">
        <f t="shared" si="0"/>
        <v>0.75038051750380519</v>
      </c>
      <c r="W26">
        <v>1479</v>
      </c>
      <c r="X26" s="2">
        <f t="shared" si="8"/>
        <v>0.75940212150433939</v>
      </c>
      <c r="Y26">
        <v>1575</v>
      </c>
      <c r="Z26" s="2">
        <f t="shared" si="2"/>
        <v>0.7812917594654788</v>
      </c>
      <c r="AA26">
        <v>1754</v>
      </c>
      <c r="AB26" s="2">
        <f t="shared" si="6"/>
        <v>0.76502145922746778</v>
      </c>
      <c r="AC26">
        <v>1426</v>
      </c>
      <c r="AD26" s="2">
        <f t="shared" si="7"/>
        <v>0.76301518438177873</v>
      </c>
      <c r="AE26">
        <v>1407</v>
      </c>
      <c r="AF26" s="2">
        <f t="shared" si="3"/>
        <v>0.77205100956429329</v>
      </c>
      <c r="AG26">
        <v>1453</v>
      </c>
      <c r="AH26" s="2">
        <f t="shared" si="3"/>
        <v>0.78361981799797775</v>
      </c>
      <c r="AI26">
        <v>1550</v>
      </c>
      <c r="AJ26" s="2">
        <f t="shared" si="3"/>
        <v>0.75</v>
      </c>
      <c r="AK26">
        <v>1470</v>
      </c>
    </row>
    <row r="27" spans="1:37" x14ac:dyDescent="0.25">
      <c r="A27" s="1">
        <v>0.51041666666666663</v>
      </c>
      <c r="C27" s="5">
        <f t="shared" si="4"/>
        <v>0</v>
      </c>
      <c r="F27" s="2">
        <f t="shared" si="5"/>
        <v>0.79944585802845447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>
        <f t="shared" si="0"/>
        <v>0.79075672930421537</v>
      </c>
      <c r="U27">
        <v>1557</v>
      </c>
      <c r="V27" s="2">
        <f t="shared" si="0"/>
        <v>0.78234398782343983</v>
      </c>
      <c r="W27">
        <v>1542</v>
      </c>
      <c r="X27" s="2">
        <f t="shared" si="8"/>
        <v>0.80135004821600775</v>
      </c>
      <c r="Y27">
        <v>1662</v>
      </c>
      <c r="Z27" s="2">
        <f t="shared" si="2"/>
        <v>0.8195991091314031</v>
      </c>
      <c r="AA27">
        <v>1840</v>
      </c>
      <c r="AB27" s="2">
        <f t="shared" si="6"/>
        <v>0.79613733905579398</v>
      </c>
      <c r="AC27">
        <v>1484</v>
      </c>
      <c r="AD27" s="2">
        <f t="shared" si="7"/>
        <v>0.80097613882863339</v>
      </c>
      <c r="AE27">
        <v>1477</v>
      </c>
      <c r="AF27" s="2">
        <f t="shared" si="3"/>
        <v>0.81137088204038255</v>
      </c>
      <c r="AG27">
        <v>1527</v>
      </c>
      <c r="AH27" s="2">
        <f t="shared" si="3"/>
        <v>0.81900910010111228</v>
      </c>
      <c r="AI27">
        <v>1620</v>
      </c>
      <c r="AJ27" s="2">
        <f t="shared" si="3"/>
        <v>0.77346938775510199</v>
      </c>
      <c r="AK27">
        <v>1516</v>
      </c>
    </row>
    <row r="28" spans="1:37" x14ac:dyDescent="0.25">
      <c r="A28" s="1">
        <v>0.52083333333333337</v>
      </c>
      <c r="C28" s="5">
        <f t="shared" si="4"/>
        <v>0</v>
      </c>
      <c r="F28" s="2">
        <f t="shared" si="5"/>
        <v>0.84102494815018447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>
        <f t="shared" si="0"/>
        <v>0.82935500253936012</v>
      </c>
      <c r="U28">
        <v>1633</v>
      </c>
      <c r="V28" s="2">
        <f t="shared" si="0"/>
        <v>0.81887366818873664</v>
      </c>
      <c r="W28">
        <v>1614</v>
      </c>
      <c r="X28" s="2">
        <f t="shared" si="8"/>
        <v>0.84570877531340405</v>
      </c>
      <c r="Y28">
        <v>1754</v>
      </c>
      <c r="Z28" s="2">
        <f t="shared" si="2"/>
        <v>0.85612472160356345</v>
      </c>
      <c r="AA28">
        <v>1922</v>
      </c>
      <c r="AB28" s="2">
        <f t="shared" si="6"/>
        <v>0.83798283261802575</v>
      </c>
      <c r="AC28">
        <v>1562</v>
      </c>
      <c r="AD28" s="2">
        <f t="shared" si="7"/>
        <v>0.84815618221258138</v>
      </c>
      <c r="AE28">
        <v>1564</v>
      </c>
      <c r="AF28" s="2">
        <f t="shared" si="3"/>
        <v>0.86078639744952179</v>
      </c>
      <c r="AG28">
        <v>1620</v>
      </c>
      <c r="AH28" s="2">
        <f t="shared" si="3"/>
        <v>0.85642062689585441</v>
      </c>
      <c r="AI28">
        <v>1694</v>
      </c>
      <c r="AJ28" s="2">
        <f t="shared" si="3"/>
        <v>0.8158163265306122</v>
      </c>
      <c r="AK28">
        <v>1599</v>
      </c>
    </row>
    <row r="29" spans="1:37" x14ac:dyDescent="0.25">
      <c r="A29" s="1">
        <v>0.53125</v>
      </c>
      <c r="C29" s="5">
        <f t="shared" si="4"/>
        <v>0</v>
      </c>
      <c r="F29" s="2">
        <f t="shared" si="5"/>
        <v>0.89768741157548759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>
        <f t="shared" si="0"/>
        <v>0.8877602844083291</v>
      </c>
      <c r="U29">
        <v>1748</v>
      </c>
      <c r="V29" s="2">
        <f t="shared" si="0"/>
        <v>0.87417554540842213</v>
      </c>
      <c r="W29">
        <v>1723</v>
      </c>
      <c r="X29" s="2">
        <f t="shared" si="8"/>
        <v>0.90405014464802314</v>
      </c>
      <c r="Y29">
        <v>1875</v>
      </c>
      <c r="Z29" s="2">
        <f t="shared" si="2"/>
        <v>0.90690423162583522</v>
      </c>
      <c r="AA29">
        <v>2036</v>
      </c>
      <c r="AB29" s="2">
        <f t="shared" si="6"/>
        <v>0.89377682403433478</v>
      </c>
      <c r="AC29">
        <v>1666</v>
      </c>
      <c r="AD29" s="2">
        <f t="shared" si="7"/>
        <v>0.90130151843817785</v>
      </c>
      <c r="AE29">
        <v>1662</v>
      </c>
      <c r="AF29" s="2">
        <f t="shared" si="3"/>
        <v>0.91392136025504778</v>
      </c>
      <c r="AG29">
        <v>1720</v>
      </c>
      <c r="AH29" s="2">
        <f t="shared" si="3"/>
        <v>0.90546006066734075</v>
      </c>
      <c r="AI29">
        <v>1791</v>
      </c>
      <c r="AJ29" s="2">
        <f t="shared" si="3"/>
        <v>0.89183673469387759</v>
      </c>
      <c r="AK29">
        <v>1748</v>
      </c>
    </row>
    <row r="30" spans="1:37" x14ac:dyDescent="0.25">
      <c r="A30" s="1">
        <v>0.54166666666666663</v>
      </c>
      <c r="C30" s="5">
        <f t="shared" si="4"/>
        <v>0</v>
      </c>
      <c r="F30" s="2">
        <f t="shared" si="5"/>
        <v>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>
        <f t="shared" si="0"/>
        <v>1</v>
      </c>
      <c r="U30">
        <v>1969</v>
      </c>
      <c r="V30" s="2">
        <f t="shared" si="0"/>
        <v>1</v>
      </c>
      <c r="W30">
        <v>1971</v>
      </c>
      <c r="X30" s="2">
        <f>Y30/$Y$30</f>
        <v>1</v>
      </c>
      <c r="Y30">
        <v>2074</v>
      </c>
      <c r="Z30" s="2">
        <f t="shared" si="2"/>
        <v>1</v>
      </c>
      <c r="AA30">
        <v>2245</v>
      </c>
      <c r="AB30" s="2">
        <f t="shared" si="6"/>
        <v>1</v>
      </c>
      <c r="AC30">
        <v>1864</v>
      </c>
      <c r="AD30" s="2">
        <f t="shared" si="7"/>
        <v>1</v>
      </c>
      <c r="AE30">
        <v>1844</v>
      </c>
      <c r="AF30" s="2">
        <f t="shared" si="3"/>
        <v>1</v>
      </c>
      <c r="AG30">
        <v>1882</v>
      </c>
      <c r="AH30" s="2">
        <f t="shared" si="3"/>
        <v>1</v>
      </c>
      <c r="AI30">
        <v>1978</v>
      </c>
      <c r="AJ30" s="2">
        <f t="shared" si="3"/>
        <v>1</v>
      </c>
      <c r="AK30">
        <v>1960</v>
      </c>
    </row>
    <row r="35" spans="39:39" x14ac:dyDescent="0.25">
      <c r="AM35" t="s">
        <v>4</v>
      </c>
    </row>
    <row r="64" spans="1:20" ht="46.5" x14ac:dyDescent="0.35">
      <c r="A64" s="9" t="s">
        <v>9</v>
      </c>
      <c r="B64" s="10" t="s">
        <v>10</v>
      </c>
      <c r="C64" s="9" t="s">
        <v>7</v>
      </c>
      <c r="D64" s="9" t="s">
        <v>12</v>
      </c>
      <c r="F64" s="16" t="s">
        <v>13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T64" t="s">
        <v>15</v>
      </c>
    </row>
    <row r="65" spans="1:20" x14ac:dyDescent="0.25">
      <c r="A65" s="1">
        <v>0.27083333333333331</v>
      </c>
      <c r="B65" s="11">
        <f>(HOUR(A65)+MINUTE(A65)/60)/24</f>
        <v>0.27083333333333331</v>
      </c>
      <c r="C65" s="2">
        <v>0</v>
      </c>
      <c r="D65">
        <f t="shared" ref="D65:D91" si="9">-10517*POWER(A65,6)+30243*POWER(A65,5)-35041*POWER(A65,4)+21109*POWER(A65,3)-7012.1*POWER(A65,2)+1225.5*A65-88.279</f>
        <v>1.903585553202447E-2</v>
      </c>
    </row>
    <row r="66" spans="1:20" x14ac:dyDescent="0.25">
      <c r="A66" s="1">
        <v>0.28125</v>
      </c>
      <c r="B66" s="11">
        <f t="shared" ref="B66:B91" si="10">(HOUR(A66)+MINUTE(A66)/60)/24</f>
        <v>0.28125</v>
      </c>
      <c r="C66" s="2">
        <v>0.11331527309018055</v>
      </c>
      <c r="D66">
        <f t="shared" si="9"/>
        <v>0.10606364952775493</v>
      </c>
      <c r="S66" s="1">
        <f>A65</f>
        <v>0.27083333333333331</v>
      </c>
      <c r="T66" s="17">
        <f>1.5*C65</f>
        <v>0</v>
      </c>
    </row>
    <row r="67" spans="1:20" x14ac:dyDescent="0.25">
      <c r="A67" s="1">
        <v>0.29166666666666669</v>
      </c>
      <c r="B67" s="11">
        <f t="shared" si="10"/>
        <v>0.29166666666666669</v>
      </c>
      <c r="C67" s="2">
        <v>0.16635083123483146</v>
      </c>
      <c r="D67">
        <f t="shared" si="9"/>
        <v>0.17322670211058266</v>
      </c>
      <c r="S67" s="1">
        <f t="shared" ref="S67:S92" si="11">A66</f>
        <v>0.28125</v>
      </c>
      <c r="T67" s="17">
        <f t="shared" ref="T67:T91" si="12">1.5*C66</f>
        <v>0.16997290963527084</v>
      </c>
    </row>
    <row r="68" spans="1:20" x14ac:dyDescent="0.25">
      <c r="A68" s="1">
        <v>0.30208333333333331</v>
      </c>
      <c r="B68" s="11">
        <f t="shared" si="10"/>
        <v>0.30208333333333331</v>
      </c>
      <c r="C68" s="2">
        <v>0.21505804425127259</v>
      </c>
      <c r="D68">
        <f t="shared" si="9"/>
        <v>0.2261792637553981</v>
      </c>
      <c r="S68" s="1">
        <f t="shared" si="11"/>
        <v>0.29166666666666669</v>
      </c>
      <c r="T68" s="17">
        <f t="shared" si="12"/>
        <v>0.2495262468522472</v>
      </c>
    </row>
    <row r="69" spans="1:20" x14ac:dyDescent="0.25">
      <c r="A69" s="1">
        <v>0.3125</v>
      </c>
      <c r="B69" s="11">
        <f t="shared" si="10"/>
        <v>0.3125</v>
      </c>
      <c r="C69" s="2">
        <v>0.25915819235302728</v>
      </c>
      <c r="D69">
        <f t="shared" si="9"/>
        <v>0.26934288358688718</v>
      </c>
      <c r="S69" s="1">
        <f t="shared" si="11"/>
        <v>0.30208333333333331</v>
      </c>
      <c r="T69" s="17">
        <f t="shared" si="12"/>
        <v>0.32258706637690887</v>
      </c>
    </row>
    <row r="70" spans="1:20" x14ac:dyDescent="0.25">
      <c r="A70" s="1">
        <v>0.32291666666666669</v>
      </c>
      <c r="B70" s="11">
        <f t="shared" si="10"/>
        <v>0.32291666666666669</v>
      </c>
      <c r="C70" s="2">
        <v>0.29937716694368627</v>
      </c>
      <c r="D70">
        <f t="shared" si="9"/>
        <v>0.30607579832991405</v>
      </c>
      <c r="S70" s="1">
        <f t="shared" si="11"/>
        <v>0.3125</v>
      </c>
      <c r="T70" s="17">
        <f t="shared" si="12"/>
        <v>0.38873728852954093</v>
      </c>
    </row>
    <row r="71" spans="1:20" x14ac:dyDescent="0.25">
      <c r="A71" s="1">
        <v>0.33333333333333331</v>
      </c>
      <c r="B71" s="11">
        <f t="shared" si="10"/>
        <v>0.33333333333333331</v>
      </c>
      <c r="C71" s="2">
        <v>0.33500992455656353</v>
      </c>
      <c r="D71">
        <f t="shared" si="9"/>
        <v>0.33883264746219766</v>
      </c>
      <c r="S71" s="1">
        <f t="shared" si="11"/>
        <v>0.32291666666666669</v>
      </c>
      <c r="T71" s="17">
        <f t="shared" si="12"/>
        <v>0.44906575041552943</v>
      </c>
    </row>
    <row r="72" spans="1:20" x14ac:dyDescent="0.25">
      <c r="A72" s="1">
        <v>0.34375</v>
      </c>
      <c r="B72" s="11">
        <f t="shared" si="10"/>
        <v>0.34375</v>
      </c>
      <c r="C72" s="2">
        <v>0.37059973746780805</v>
      </c>
      <c r="D72">
        <f t="shared" si="9"/>
        <v>0.36931451456985087</v>
      </c>
      <c r="S72" s="1">
        <f t="shared" si="11"/>
        <v>0.33333333333333331</v>
      </c>
      <c r="T72" s="17">
        <f t="shared" si="12"/>
        <v>0.50251488683484524</v>
      </c>
    </row>
    <row r="73" spans="1:20" x14ac:dyDescent="0.25">
      <c r="A73" s="1">
        <v>0.35416666666666669</v>
      </c>
      <c r="B73" s="11">
        <f t="shared" si="10"/>
        <v>0.35416666666666669</v>
      </c>
      <c r="C73" s="2">
        <v>0.40363419627530628</v>
      </c>
      <c r="D73">
        <f t="shared" si="9"/>
        <v>0.39860929490635044</v>
      </c>
      <c r="S73" s="1">
        <f t="shared" si="11"/>
        <v>0.34375</v>
      </c>
      <c r="T73" s="17">
        <f t="shared" si="12"/>
        <v>0.55589960620171208</v>
      </c>
    </row>
    <row r="74" spans="1:20" x14ac:dyDescent="0.25">
      <c r="A74" s="1">
        <v>0.36458333333333331</v>
      </c>
      <c r="B74" s="11">
        <f t="shared" si="10"/>
        <v>0.36458333333333331</v>
      </c>
      <c r="C74" s="2">
        <v>0.43233164723224948</v>
      </c>
      <c r="D74">
        <f t="shared" si="9"/>
        <v>0.42732238915402831</v>
      </c>
      <c r="S74" s="1">
        <f t="shared" si="11"/>
        <v>0.35416666666666669</v>
      </c>
      <c r="T74" s="17">
        <f t="shared" si="12"/>
        <v>0.60545129441295942</v>
      </c>
    </row>
    <row r="75" spans="1:20" x14ac:dyDescent="0.25">
      <c r="A75" s="1">
        <v>0.375</v>
      </c>
      <c r="B75" s="11">
        <f t="shared" si="10"/>
        <v>0.375</v>
      </c>
      <c r="C75" s="2">
        <v>0.45873284802923109</v>
      </c>
      <c r="D75">
        <f t="shared" si="9"/>
        <v>0.45569772338865278</v>
      </c>
      <c r="S75" s="1">
        <f t="shared" si="11"/>
        <v>0.36458333333333331</v>
      </c>
      <c r="T75" s="17">
        <f t="shared" si="12"/>
        <v>0.64849747084837417</v>
      </c>
    </row>
    <row r="76" spans="1:20" x14ac:dyDescent="0.25">
      <c r="A76" s="1">
        <v>0.38541666666666669</v>
      </c>
      <c r="B76" s="11">
        <f t="shared" si="10"/>
        <v>0.38541666666666669</v>
      </c>
      <c r="C76" s="2">
        <v>0.48401901554944005</v>
      </c>
      <c r="D76">
        <f t="shared" si="9"/>
        <v>0.48372909524732677</v>
      </c>
      <c r="S76" s="1">
        <f t="shared" si="11"/>
        <v>0.375</v>
      </c>
      <c r="T76" s="17">
        <f t="shared" si="12"/>
        <v>0.68809927204384658</v>
      </c>
    </row>
    <row r="77" spans="1:20" x14ac:dyDescent="0.25">
      <c r="A77" s="1">
        <v>0.39583333333333331</v>
      </c>
      <c r="B77" s="11">
        <f t="shared" si="10"/>
        <v>0.39583333333333331</v>
      </c>
      <c r="C77" s="2">
        <v>0.50779308083899077</v>
      </c>
      <c r="D77">
        <f t="shared" si="9"/>
        <v>0.51126184629856652</v>
      </c>
      <c r="S77" s="1">
        <f t="shared" si="11"/>
        <v>0.38541666666666669</v>
      </c>
      <c r="T77" s="17">
        <f t="shared" si="12"/>
        <v>0.72602852332416012</v>
      </c>
    </row>
    <row r="78" spans="1:20" x14ac:dyDescent="0.25">
      <c r="A78" s="1">
        <v>0.40625</v>
      </c>
      <c r="B78" s="11">
        <f t="shared" si="10"/>
        <v>0.40625</v>
      </c>
      <c r="C78" s="2">
        <v>0.53201380860738345</v>
      </c>
      <c r="D78">
        <f t="shared" si="9"/>
        <v>0.53808486061529948</v>
      </c>
      <c r="S78" s="1">
        <f t="shared" si="11"/>
        <v>0.39583333333333331</v>
      </c>
      <c r="T78" s="17">
        <f t="shared" si="12"/>
        <v>0.76168962125848616</v>
      </c>
    </row>
    <row r="79" spans="1:20" x14ac:dyDescent="0.25">
      <c r="A79" s="1">
        <v>0.41666666666666669</v>
      </c>
      <c r="B79" s="11">
        <f t="shared" si="10"/>
        <v>0.41666666666666669</v>
      </c>
      <c r="C79" s="2">
        <v>0.55507583988373932</v>
      </c>
      <c r="D79">
        <f t="shared" si="9"/>
        <v>0.56401288955328255</v>
      </c>
      <c r="S79" s="1">
        <f t="shared" si="11"/>
        <v>0.40625</v>
      </c>
      <c r="T79" s="17">
        <f t="shared" si="12"/>
        <v>0.79802071291107524</v>
      </c>
    </row>
    <row r="80" spans="1:20" x14ac:dyDescent="0.25">
      <c r="A80" s="1">
        <v>0.42708333333333331</v>
      </c>
      <c r="B80" s="11">
        <f t="shared" si="10"/>
        <v>0.42708333333333331</v>
      </c>
      <c r="C80" s="2">
        <v>0.57738164456269347</v>
      </c>
      <c r="D80">
        <f t="shared" si="9"/>
        <v>0.58895920272743751</v>
      </c>
      <c r="S80" s="1">
        <f t="shared" si="11"/>
        <v>0.41666666666666669</v>
      </c>
      <c r="T80" s="17">
        <f t="shared" si="12"/>
        <v>0.83261375982560892</v>
      </c>
    </row>
    <row r="81" spans="1:20" x14ac:dyDescent="0.25">
      <c r="A81" s="1">
        <v>0.4375</v>
      </c>
      <c r="B81" s="11">
        <f t="shared" si="10"/>
        <v>0.4375</v>
      </c>
      <c r="C81" s="2">
        <v>0.59937039020570315</v>
      </c>
      <c r="D81">
        <f t="shared" si="9"/>
        <v>0.61299856519690366</v>
      </c>
      <c r="S81" s="1">
        <f t="shared" si="11"/>
        <v>0.42708333333333331</v>
      </c>
      <c r="T81" s="17">
        <f t="shared" si="12"/>
        <v>0.86607246684404027</v>
      </c>
    </row>
    <row r="82" spans="1:20" x14ac:dyDescent="0.25">
      <c r="A82" s="1">
        <v>0.44791666666666669</v>
      </c>
      <c r="B82" s="11">
        <f t="shared" si="10"/>
        <v>0.44791666666666669</v>
      </c>
      <c r="C82" s="2">
        <v>0.62363306699470433</v>
      </c>
      <c r="D82">
        <f t="shared" si="9"/>
        <v>0.63642054084800748</v>
      </c>
      <c r="S82" s="1">
        <f t="shared" si="11"/>
        <v>0.4375</v>
      </c>
      <c r="T82" s="17">
        <f t="shared" si="12"/>
        <v>0.89905558530855467</v>
      </c>
    </row>
    <row r="83" spans="1:20" x14ac:dyDescent="0.25">
      <c r="A83" s="1">
        <v>0.45833333333333331</v>
      </c>
      <c r="B83" s="11">
        <f t="shared" si="10"/>
        <v>0.45833333333333331</v>
      </c>
      <c r="C83" s="2">
        <v>0.64753512573590422</v>
      </c>
      <c r="D83">
        <f t="shared" si="9"/>
        <v>0.65977312198424443</v>
      </c>
      <c r="S83" s="1">
        <f t="shared" si="11"/>
        <v>0.44791666666666669</v>
      </c>
      <c r="T83" s="17">
        <f t="shared" si="12"/>
        <v>0.9354496004920565</v>
      </c>
    </row>
    <row r="84" spans="1:20" x14ac:dyDescent="0.25">
      <c r="A84" s="1">
        <v>0.46875</v>
      </c>
      <c r="B84" s="11">
        <f t="shared" si="10"/>
        <v>0.46875</v>
      </c>
      <c r="C84" s="2">
        <v>0.67439933922069162</v>
      </c>
      <c r="D84">
        <f t="shared" si="9"/>
        <v>0.68389668511599666</v>
      </c>
      <c r="S84" s="1">
        <f t="shared" si="11"/>
        <v>0.45833333333333331</v>
      </c>
      <c r="T84" s="17">
        <f t="shared" si="12"/>
        <v>0.97130268860385627</v>
      </c>
    </row>
    <row r="85" spans="1:20" x14ac:dyDescent="0.25">
      <c r="A85" s="1">
        <v>0.47916666666666669</v>
      </c>
      <c r="B85" s="11">
        <f t="shared" si="10"/>
        <v>0.47916666666666669</v>
      </c>
      <c r="C85" s="2">
        <v>0.70263932964598785</v>
      </c>
      <c r="D85">
        <f t="shared" si="9"/>
        <v>0.70994827295544383</v>
      </c>
      <c r="S85" s="1">
        <f t="shared" si="11"/>
        <v>0.46875</v>
      </c>
      <c r="T85" s="17">
        <f t="shared" si="12"/>
        <v>1.0115990088310374</v>
      </c>
    </row>
    <row r="86" spans="1:20" x14ac:dyDescent="0.25">
      <c r="A86" s="1">
        <v>0.48958333333333331</v>
      </c>
      <c r="B86" s="11">
        <f t="shared" si="10"/>
        <v>0.48958333333333331</v>
      </c>
      <c r="C86" s="2">
        <v>0.7330421979726599</v>
      </c>
      <c r="D86">
        <f t="shared" si="9"/>
        <v>0.73941620261371099</v>
      </c>
      <c r="S86" s="1">
        <f t="shared" si="11"/>
        <v>0.47916666666666669</v>
      </c>
      <c r="T86" s="17">
        <f t="shared" si="12"/>
        <v>1.0539589944689818</v>
      </c>
    </row>
    <row r="87" spans="1:20" x14ac:dyDescent="0.25">
      <c r="A87" s="1">
        <v>0.5</v>
      </c>
      <c r="B87" s="11">
        <f t="shared" si="10"/>
        <v>0.5</v>
      </c>
      <c r="C87" s="2">
        <v>0.76438663175505228</v>
      </c>
      <c r="D87">
        <f t="shared" si="9"/>
        <v>0.77412499999991269</v>
      </c>
      <c r="S87" s="1">
        <f t="shared" si="11"/>
        <v>0.48958333333333331</v>
      </c>
      <c r="T87" s="17">
        <f t="shared" si="12"/>
        <v>1.0995632969589899</v>
      </c>
    </row>
    <row r="88" spans="1:20" x14ac:dyDescent="0.25">
      <c r="A88" s="1">
        <v>0.51041666666666663</v>
      </c>
      <c r="B88" s="11">
        <f t="shared" si="10"/>
        <v>0.51041666666666663</v>
      </c>
      <c r="C88" s="2">
        <v>0.79944585802845447</v>
      </c>
      <c r="D88">
        <f t="shared" si="9"/>
        <v>0.81623066042470782</v>
      </c>
      <c r="S88" s="1">
        <f t="shared" si="11"/>
        <v>0.5</v>
      </c>
      <c r="T88" s="17">
        <f t="shared" si="12"/>
        <v>1.1465799476325784</v>
      </c>
    </row>
    <row r="89" spans="1:20" x14ac:dyDescent="0.25">
      <c r="A89" s="1">
        <v>0.52083333333333337</v>
      </c>
      <c r="B89" s="11">
        <f t="shared" si="10"/>
        <v>0.52083333333333337</v>
      </c>
      <c r="C89" s="2">
        <v>0.84102494815018447</v>
      </c>
      <c r="D89">
        <f t="shared" si="9"/>
        <v>0.8682062354057507</v>
      </c>
      <c r="S89" s="1">
        <f t="shared" si="11"/>
        <v>0.51041666666666663</v>
      </c>
      <c r="T89" s="17">
        <f t="shared" si="12"/>
        <v>1.1991687870426817</v>
      </c>
    </row>
    <row r="90" spans="1:20" x14ac:dyDescent="0.25">
      <c r="A90" s="1">
        <v>0.53125</v>
      </c>
      <c r="B90" s="11">
        <f t="shared" si="10"/>
        <v>0.53125</v>
      </c>
      <c r="C90" s="2">
        <v>0.89768741157548759</v>
      </c>
      <c r="D90">
        <f t="shared" si="9"/>
        <v>0.93281774567799403</v>
      </c>
      <c r="S90" s="1">
        <f t="shared" si="11"/>
        <v>0.52083333333333337</v>
      </c>
      <c r="T90" s="17">
        <f t="shared" si="12"/>
        <v>1.2615374222252767</v>
      </c>
    </row>
    <row r="91" spans="1:20" x14ac:dyDescent="0.25">
      <c r="A91" s="1">
        <v>0.54166666666666663</v>
      </c>
      <c r="B91" s="11">
        <f t="shared" si="10"/>
        <v>0.54166666666666663</v>
      </c>
      <c r="C91" s="2">
        <v>1</v>
      </c>
      <c r="D91">
        <f t="shared" si="9"/>
        <v>1.0130904204024773</v>
      </c>
      <c r="S91" s="1">
        <f t="shared" si="11"/>
        <v>0.53125</v>
      </c>
      <c r="T91" s="17">
        <f t="shared" si="12"/>
        <v>1.3465311173632313</v>
      </c>
    </row>
    <row r="92" spans="1:20" x14ac:dyDescent="0.25">
      <c r="S92" s="1">
        <f t="shared" si="11"/>
        <v>0.54166666666666663</v>
      </c>
      <c r="T92" s="17">
        <f>1.5*C91</f>
        <v>1.5</v>
      </c>
    </row>
  </sheetData>
  <mergeCells count="14">
    <mergeCell ref="T1:AK1"/>
    <mergeCell ref="F64:Q64"/>
    <mergeCell ref="AJ2:AK2"/>
    <mergeCell ref="AH2:AI2"/>
    <mergeCell ref="T2:U2"/>
    <mergeCell ref="B2:B3"/>
    <mergeCell ref="C2:C3"/>
    <mergeCell ref="AB2:AC2"/>
    <mergeCell ref="AD2:AE2"/>
    <mergeCell ref="AF2:AG2"/>
    <mergeCell ref="V2:W2"/>
    <mergeCell ref="F2:F3"/>
    <mergeCell ref="X2:Y2"/>
    <mergeCell ref="Z2:AA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workbookViewId="0">
      <selection activeCell="Y1" sqref="Y1:Y28"/>
    </sheetView>
  </sheetViews>
  <sheetFormatPr defaultRowHeight="15" x14ac:dyDescent="0.25"/>
  <cols>
    <col min="2" max="2" width="10.85546875" customWidth="1"/>
    <col min="22" max="22" width="10.42578125" customWidth="1"/>
  </cols>
  <sheetData>
    <row r="1" spans="1:25" ht="46.5" customHeight="1" x14ac:dyDescent="0.25">
      <c r="A1" s="9" t="s">
        <v>9</v>
      </c>
      <c r="B1" s="9" t="s">
        <v>7</v>
      </c>
      <c r="U1" s="9" t="s">
        <v>9</v>
      </c>
      <c r="V1" s="10" t="s">
        <v>10</v>
      </c>
      <c r="W1" s="9" t="s">
        <v>7</v>
      </c>
      <c r="Y1" s="9" t="s">
        <v>12</v>
      </c>
    </row>
    <row r="2" spans="1:25" x14ac:dyDescent="0.25">
      <c r="A2" s="1">
        <v>0.27083333333333331</v>
      </c>
      <c r="B2" s="2">
        <v>0</v>
      </c>
      <c r="U2" s="1">
        <v>0.27083333333333331</v>
      </c>
      <c r="V2" s="11">
        <f>(HOUR(U2)+MINUTE(U2)/60)/24</f>
        <v>0.27083333333333331</v>
      </c>
      <c r="W2" s="2">
        <v>0</v>
      </c>
      <c r="X2">
        <f>1542.8*POWER(V2,6)+481.01*POWER(V2,5)-4775.7*POWER(V2,4)+4886.3*POWER(V2,3)-2181.5*POWER(V2,2)+468.46*V2-39.532</f>
        <v>1.3331477536738134E-2</v>
      </c>
      <c r="Y2">
        <f t="shared" ref="Y2:Y28" si="0">-10517*POWER(V2,6)+30243*POWER(V2,5)-35041*POWER(V2,4)+21109*POWER(V2,3)-7012.1*POWER(V2,2)+1225.5*V2-88.279</f>
        <v>1.903585553202447E-2</v>
      </c>
    </row>
    <row r="3" spans="1:25" x14ac:dyDescent="0.25">
      <c r="A3" s="1">
        <v>0.28125</v>
      </c>
      <c r="B3" s="2">
        <v>0.11331527309018055</v>
      </c>
      <c r="U3" s="1">
        <v>0.28125</v>
      </c>
      <c r="V3" s="11">
        <f t="shared" ref="V3:V28" si="1">(HOUR(U3)+MINUTE(U3)/60)/24</f>
        <v>0.28125</v>
      </c>
      <c r="W3" s="2">
        <v>0.11331527309018055</v>
      </c>
      <c r="X3">
        <f t="shared" ref="X3:X28" si="2">1542.8*POWER(V3,6)+481.01*POWER(V3,5)-4775.7*POWER(V3,4)+4886.3*POWER(V3,3)-2181.5*POWER(V3,2)+468.46*V3-39.532</f>
        <v>9.761917348204463E-2</v>
      </c>
      <c r="Y3">
        <f t="shared" si="0"/>
        <v>0.10606364952775493</v>
      </c>
    </row>
    <row r="4" spans="1:25" x14ac:dyDescent="0.25">
      <c r="A4" s="1">
        <v>0.29166666666666669</v>
      </c>
      <c r="B4" s="2">
        <v>0.16635083123483146</v>
      </c>
      <c r="U4" s="1">
        <v>0.29166666666666669</v>
      </c>
      <c r="V4" s="11">
        <f t="shared" si="1"/>
        <v>0.29166666666666669</v>
      </c>
      <c r="W4" s="2">
        <v>0.16635083123483146</v>
      </c>
      <c r="X4">
        <f t="shared" si="2"/>
        <v>0.16591079841684575</v>
      </c>
      <c r="Y4">
        <f t="shared" si="0"/>
        <v>0.17322670211058266</v>
      </c>
    </row>
    <row r="5" spans="1:25" x14ac:dyDescent="0.25">
      <c r="A5" s="1">
        <v>0.30208333333333331</v>
      </c>
      <c r="B5" s="2">
        <v>0.21505804425127259</v>
      </c>
      <c r="U5" s="1">
        <v>0.30208333333333331</v>
      </c>
      <c r="V5" s="11">
        <f t="shared" si="1"/>
        <v>0.30208333333333331</v>
      </c>
      <c r="W5" s="2">
        <v>0.21505804425127259</v>
      </c>
      <c r="X5">
        <f t="shared" si="2"/>
        <v>0.22183464226760918</v>
      </c>
      <c r="Y5">
        <f t="shared" si="0"/>
        <v>0.2261792637553981</v>
      </c>
    </row>
    <row r="6" spans="1:25" x14ac:dyDescent="0.25">
      <c r="A6" s="1">
        <v>0.3125</v>
      </c>
      <c r="B6" s="2">
        <v>0.25915819235302728</v>
      </c>
      <c r="U6" s="1">
        <v>0.3125</v>
      </c>
      <c r="V6" s="11">
        <f t="shared" si="1"/>
        <v>0.3125</v>
      </c>
      <c r="W6" s="2">
        <v>0.25915819235302728</v>
      </c>
      <c r="X6">
        <f t="shared" si="2"/>
        <v>0.2684242658614977</v>
      </c>
      <c r="Y6">
        <f t="shared" si="0"/>
        <v>0.26934288358688718</v>
      </c>
    </row>
    <row r="7" spans="1:25" x14ac:dyDescent="0.25">
      <c r="A7" s="1">
        <v>0.32291666666666669</v>
      </c>
      <c r="B7" s="2">
        <v>0.29937716694368627</v>
      </c>
      <c r="U7" s="1">
        <v>0.32291666666666669</v>
      </c>
      <c r="V7" s="11">
        <f t="shared" si="1"/>
        <v>0.32291666666666669</v>
      </c>
      <c r="W7" s="2">
        <v>0.29937716694368627</v>
      </c>
      <c r="X7">
        <f t="shared" si="2"/>
        <v>0.30816602455597319</v>
      </c>
      <c r="Y7">
        <f t="shared" si="0"/>
        <v>0.30607579832991405</v>
      </c>
    </row>
    <row r="8" spans="1:25" x14ac:dyDescent="0.25">
      <c r="A8" s="1">
        <v>0.33333333333333331</v>
      </c>
      <c r="B8" s="2">
        <v>0.33500992455656353</v>
      </c>
      <c r="U8" s="1">
        <v>0.33333333333333331</v>
      </c>
      <c r="V8" s="11">
        <f t="shared" si="1"/>
        <v>0.33333333333333331</v>
      </c>
      <c r="W8" s="2">
        <v>0.33500992455656353</v>
      </c>
      <c r="X8">
        <f t="shared" si="2"/>
        <v>0.34304801097393067</v>
      </c>
      <c r="Y8">
        <f t="shared" si="0"/>
        <v>0.33883264746219766</v>
      </c>
    </row>
    <row r="9" spans="1:25" x14ac:dyDescent="0.25">
      <c r="A9" s="1">
        <v>0.34375</v>
      </c>
      <c r="B9" s="2">
        <v>0.37059973746780805</v>
      </c>
      <c r="U9" s="1">
        <v>0.34375</v>
      </c>
      <c r="V9" s="11">
        <f t="shared" si="1"/>
        <v>0.34375</v>
      </c>
      <c r="W9" s="2">
        <v>0.37059973746780805</v>
      </c>
      <c r="X9">
        <f t="shared" si="2"/>
        <v>0.37461041684447594</v>
      </c>
      <c r="Y9">
        <f t="shared" si="0"/>
        <v>0.36931451456985087</v>
      </c>
    </row>
    <row r="10" spans="1:25" x14ac:dyDescent="0.25">
      <c r="A10" s="1">
        <v>0.35416666666666669</v>
      </c>
      <c r="B10" s="2">
        <v>0.40363419627530628</v>
      </c>
      <c r="U10" s="1">
        <v>0.35416666666666669</v>
      </c>
      <c r="V10" s="11">
        <f t="shared" si="1"/>
        <v>0.35416666666666669</v>
      </c>
      <c r="W10" s="2">
        <v>0.40363419627530628</v>
      </c>
      <c r="X10">
        <f t="shared" si="2"/>
        <v>0.40399731394951743</v>
      </c>
      <c r="Y10">
        <f t="shared" si="0"/>
        <v>0.39860929490635044</v>
      </c>
    </row>
    <row r="11" spans="1:25" x14ac:dyDescent="0.25">
      <c r="A11" s="1">
        <v>0.36458333333333331</v>
      </c>
      <c r="B11" s="2">
        <v>0.43233164723224948</v>
      </c>
      <c r="U11" s="1">
        <v>0.36458333333333331</v>
      </c>
      <c r="V11" s="11">
        <f t="shared" si="1"/>
        <v>0.36458333333333331</v>
      </c>
      <c r="W11" s="2">
        <v>0.43233164723224948</v>
      </c>
      <c r="X11">
        <f t="shared" si="2"/>
        <v>0.43200985417554705</v>
      </c>
      <c r="Y11">
        <f t="shared" si="0"/>
        <v>0.42732238915402831</v>
      </c>
    </row>
    <row r="12" spans="1:25" x14ac:dyDescent="0.25">
      <c r="A12" s="1">
        <v>0.375</v>
      </c>
      <c r="B12" s="2">
        <v>0.45873284802923109</v>
      </c>
      <c r="U12" s="1">
        <v>0.375</v>
      </c>
      <c r="V12" s="11">
        <f t="shared" si="1"/>
        <v>0.375</v>
      </c>
      <c r="W12" s="2">
        <v>0.45873284802923109</v>
      </c>
      <c r="X12">
        <f t="shared" si="2"/>
        <v>0.45916088867188876</v>
      </c>
      <c r="Y12">
        <f t="shared" si="0"/>
        <v>0.45569772338865278</v>
      </c>
    </row>
    <row r="13" spans="1:25" x14ac:dyDescent="0.25">
      <c r="A13" s="1">
        <v>0.38541666666666669</v>
      </c>
      <c r="B13" s="2">
        <v>0.48401901554944005</v>
      </c>
      <c r="U13" s="1">
        <v>0.38541666666666669</v>
      </c>
      <c r="V13" s="11">
        <f t="shared" si="1"/>
        <v>0.38541666666666669</v>
      </c>
      <c r="W13" s="2">
        <v>0.48401901554944005</v>
      </c>
      <c r="X13">
        <f t="shared" si="2"/>
        <v>0.48573100611376674</v>
      </c>
      <c r="Y13">
        <f t="shared" si="0"/>
        <v>0.48372909524732677</v>
      </c>
    </row>
    <row r="14" spans="1:25" x14ac:dyDescent="0.25">
      <c r="A14" s="1">
        <v>0.39583333333333331</v>
      </c>
      <c r="B14" s="2">
        <v>0.50779308083899077</v>
      </c>
      <c r="U14" s="1">
        <v>0.39583333333333331</v>
      </c>
      <c r="V14" s="11">
        <f t="shared" si="1"/>
        <v>0.39583333333333331</v>
      </c>
      <c r="W14" s="2">
        <v>0.50779308083899077</v>
      </c>
      <c r="X14">
        <f t="shared" si="2"/>
        <v>0.5118259900712161</v>
      </c>
      <c r="Y14">
        <f t="shared" si="0"/>
        <v>0.51126184629856652</v>
      </c>
    </row>
    <row r="15" spans="1:25" x14ac:dyDescent="0.25">
      <c r="A15" s="1">
        <v>0.40625</v>
      </c>
      <c r="B15" s="2">
        <v>0.53201380860738345</v>
      </c>
      <c r="U15" s="1">
        <v>0.40625</v>
      </c>
      <c r="V15" s="11">
        <f t="shared" si="1"/>
        <v>0.40625</v>
      </c>
      <c r="W15" s="2">
        <v>0.53201380860738345</v>
      </c>
      <c r="X15">
        <f t="shared" si="2"/>
        <v>0.53743569548426251</v>
      </c>
      <c r="Y15">
        <f t="shared" si="0"/>
        <v>0.53808486061529948</v>
      </c>
    </row>
    <row r="16" spans="1:25" x14ac:dyDescent="0.25">
      <c r="A16" s="1">
        <v>0.41666666666666669</v>
      </c>
      <c r="B16" s="2">
        <v>0.55507583988373932</v>
      </c>
      <c r="U16" s="1">
        <v>0.41666666666666669</v>
      </c>
      <c r="V16" s="11">
        <f t="shared" si="1"/>
        <v>0.41666666666666669</v>
      </c>
      <c r="W16" s="2">
        <v>0.55507583988373932</v>
      </c>
      <c r="X16">
        <f t="shared" si="2"/>
        <v>0.56249434424303502</v>
      </c>
      <c r="Y16">
        <f t="shared" si="0"/>
        <v>0.56401288955328255</v>
      </c>
    </row>
    <row r="17" spans="1:25" x14ac:dyDescent="0.25">
      <c r="A17" s="1">
        <v>0.42708333333333331</v>
      </c>
      <c r="B17" s="2">
        <v>0.57738164456269347</v>
      </c>
      <c r="U17" s="1">
        <v>0.42708333333333331</v>
      </c>
      <c r="V17" s="11">
        <f t="shared" si="1"/>
        <v>0.42708333333333331</v>
      </c>
      <c r="W17" s="2">
        <v>0.57738164456269347</v>
      </c>
      <c r="X17">
        <f t="shared" si="2"/>
        <v>0.58694223987335192</v>
      </c>
      <c r="Y17">
        <f t="shared" si="0"/>
        <v>0.58895920272743751</v>
      </c>
    </row>
    <row r="18" spans="1:25" x14ac:dyDescent="0.25">
      <c r="A18" s="1">
        <v>0.4375</v>
      </c>
      <c r="B18" s="2">
        <v>0.59937039020570315</v>
      </c>
      <c r="U18" s="1">
        <v>0.4375</v>
      </c>
      <c r="V18" s="11">
        <f t="shared" si="1"/>
        <v>0.4375</v>
      </c>
      <c r="W18" s="2">
        <v>0.59937039020570315</v>
      </c>
      <c r="X18">
        <f t="shared" si="2"/>
        <v>0.61078890132908725</v>
      </c>
      <c r="Y18">
        <f t="shared" si="0"/>
        <v>0.61299856519690366</v>
      </c>
    </row>
    <row r="19" spans="1:25" x14ac:dyDescent="0.25">
      <c r="A19" s="1">
        <v>0.44791666666666669</v>
      </c>
      <c r="B19" s="2">
        <v>0.62363306699470433</v>
      </c>
      <c r="U19" s="1">
        <v>0.44791666666666669</v>
      </c>
      <c r="V19" s="11">
        <f t="shared" si="1"/>
        <v>0.44791666666666669</v>
      </c>
      <c r="W19" s="2">
        <v>0.62363306699470433</v>
      </c>
      <c r="X19">
        <f t="shared" si="2"/>
        <v>0.63417761588898713</v>
      </c>
      <c r="Y19">
        <f t="shared" si="0"/>
        <v>0.63642054084800748</v>
      </c>
    </row>
    <row r="20" spans="1:25" x14ac:dyDescent="0.25">
      <c r="A20" s="1">
        <v>0.45833333333333331</v>
      </c>
      <c r="B20" s="2">
        <v>0.64753512573590422</v>
      </c>
      <c r="U20" s="1">
        <v>0.45833333333333331</v>
      </c>
      <c r="V20" s="11">
        <f t="shared" si="1"/>
        <v>0.45833333333333331</v>
      </c>
      <c r="W20" s="2">
        <v>0.64753512573590422</v>
      </c>
      <c r="X20">
        <f t="shared" si="2"/>
        <v>0.65745141115966987</v>
      </c>
      <c r="Y20">
        <f t="shared" si="0"/>
        <v>0.65977312198424443</v>
      </c>
    </row>
    <row r="21" spans="1:25" x14ac:dyDescent="0.25">
      <c r="A21" s="1">
        <v>0.46875</v>
      </c>
      <c r="B21" s="2">
        <v>0.67439933922069162</v>
      </c>
      <c r="U21" s="1">
        <v>0.46875</v>
      </c>
      <c r="V21" s="11">
        <f t="shared" si="1"/>
        <v>0.46875</v>
      </c>
      <c r="W21" s="2">
        <v>0.67439933922069162</v>
      </c>
      <c r="X21">
        <f t="shared" si="2"/>
        <v>0.68122044618426969</v>
      </c>
      <c r="Y21">
        <f t="shared" si="0"/>
        <v>0.68389668511599666</v>
      </c>
    </row>
    <row r="22" spans="1:25" x14ac:dyDescent="0.25">
      <c r="A22" s="1">
        <v>0.47916666666666669</v>
      </c>
      <c r="B22" s="2">
        <v>0.70263932964598785</v>
      </c>
      <c r="U22" s="1">
        <v>0.47916666666666669</v>
      </c>
      <c r="V22" s="11">
        <f t="shared" si="1"/>
        <v>0.47916666666666669</v>
      </c>
      <c r="W22" s="2">
        <v>0.70263932964598785</v>
      </c>
      <c r="X22">
        <f t="shared" si="2"/>
        <v>0.70643082165695148</v>
      </c>
      <c r="Y22">
        <f t="shared" si="0"/>
        <v>0.70994827295544383</v>
      </c>
    </row>
    <row r="23" spans="1:25" x14ac:dyDescent="0.25">
      <c r="A23" s="1">
        <v>0.48958333333333331</v>
      </c>
      <c r="B23" s="2">
        <v>0.7330421979726599</v>
      </c>
      <c r="U23" s="1">
        <v>0.48958333333333331</v>
      </c>
      <c r="V23" s="11">
        <f t="shared" si="1"/>
        <v>0.48958333333333331</v>
      </c>
      <c r="W23" s="2">
        <v>0.7330421979726599</v>
      </c>
      <c r="X23">
        <f t="shared" si="2"/>
        <v>0.73443480924193238</v>
      </c>
      <c r="Y23">
        <f t="shared" si="0"/>
        <v>0.73941620261371099</v>
      </c>
    </row>
    <row r="24" spans="1:25" x14ac:dyDescent="0.25">
      <c r="A24" s="1">
        <v>0.5</v>
      </c>
      <c r="B24" s="2">
        <v>0.76438663175505228</v>
      </c>
      <c r="U24" s="1">
        <v>0.5</v>
      </c>
      <c r="V24" s="11">
        <f t="shared" si="1"/>
        <v>0.5</v>
      </c>
      <c r="W24" s="2">
        <v>0.76438663175505228</v>
      </c>
      <c r="X24">
        <f t="shared" si="2"/>
        <v>0.76706250000002285</v>
      </c>
      <c r="Y24">
        <f t="shared" si="0"/>
        <v>0.77412499999991269</v>
      </c>
    </row>
    <row r="25" spans="1:25" x14ac:dyDescent="0.25">
      <c r="A25" s="1">
        <v>0.51041666666666663</v>
      </c>
      <c r="B25" s="2">
        <v>0.79944585802845447</v>
      </c>
      <c r="U25" s="1">
        <v>0.51041666666666663</v>
      </c>
      <c r="V25" s="11">
        <f t="shared" si="1"/>
        <v>0.51041666666666663</v>
      </c>
      <c r="W25" s="2">
        <v>0.79944585802845447</v>
      </c>
      <c r="X25">
        <f t="shared" si="2"/>
        <v>0.80669487191919131</v>
      </c>
      <c r="Y25">
        <f t="shared" si="0"/>
        <v>0.81623066042470782</v>
      </c>
    </row>
    <row r="26" spans="1:25" x14ac:dyDescent="0.25">
      <c r="A26" s="1">
        <v>0.52083333333333337</v>
      </c>
      <c r="B26" s="2">
        <v>0.84102494815018447</v>
      </c>
      <c r="U26" s="1">
        <v>0.52083333333333337</v>
      </c>
      <c r="V26" s="11">
        <f t="shared" si="1"/>
        <v>0.52083333333333337</v>
      </c>
      <c r="W26" s="2">
        <v>0.84102494815018447</v>
      </c>
      <c r="X26">
        <f t="shared" si="2"/>
        <v>0.85633827655171046</v>
      </c>
      <c r="Y26">
        <f t="shared" si="0"/>
        <v>0.8682062354057507</v>
      </c>
    </row>
    <row r="27" spans="1:25" x14ac:dyDescent="0.25">
      <c r="A27" s="1">
        <v>0.53125</v>
      </c>
      <c r="B27" s="2">
        <v>0.89768741157548759</v>
      </c>
      <c r="U27" s="1">
        <v>0.53125</v>
      </c>
      <c r="V27" s="11">
        <f t="shared" si="1"/>
        <v>0.53125</v>
      </c>
      <c r="W27" s="2">
        <v>0.89768741157548759</v>
      </c>
      <c r="X27">
        <f t="shared" si="2"/>
        <v>0.9197003447563219</v>
      </c>
      <c r="Y27">
        <f t="shared" si="0"/>
        <v>0.93281774567799403</v>
      </c>
    </row>
    <row r="28" spans="1:25" x14ac:dyDescent="0.25">
      <c r="A28" s="1">
        <v>0.54166666666666663</v>
      </c>
      <c r="B28" s="2">
        <v>1</v>
      </c>
      <c r="U28" s="1">
        <v>0.54166666666666663</v>
      </c>
      <c r="V28" s="11">
        <f t="shared" si="1"/>
        <v>0.54166666666666663</v>
      </c>
      <c r="W28" s="2">
        <v>1</v>
      </c>
      <c r="X28">
        <f t="shared" si="2"/>
        <v>1.0012673115461581</v>
      </c>
      <c r="Y28">
        <f t="shared" si="0"/>
        <v>1.0130904204024773</v>
      </c>
    </row>
    <row r="31" spans="1:25" ht="44.25" customHeight="1" x14ac:dyDescent="0.25">
      <c r="A31" s="9" t="s">
        <v>6</v>
      </c>
      <c r="B31" s="9" t="s">
        <v>8</v>
      </c>
      <c r="C31" s="9" t="s">
        <v>7</v>
      </c>
    </row>
    <row r="32" spans="1:25" x14ac:dyDescent="0.25">
      <c r="A32" s="1">
        <v>0.27083333333333331</v>
      </c>
      <c r="B32" s="5">
        <v>0</v>
      </c>
      <c r="C32" s="2">
        <v>0</v>
      </c>
    </row>
    <row r="33" spans="1:3" x14ac:dyDescent="0.25">
      <c r="A33" s="1">
        <v>0.28125</v>
      </c>
      <c r="B33" s="5">
        <f>B32+15</f>
        <v>15</v>
      </c>
      <c r="C33" s="2">
        <v>0.11331527309018055</v>
      </c>
    </row>
    <row r="34" spans="1:3" x14ac:dyDescent="0.25">
      <c r="A34" s="1">
        <v>0.29166666666666669</v>
      </c>
      <c r="B34" s="5">
        <f t="shared" ref="B34:B58" si="3">B33+15</f>
        <v>30</v>
      </c>
      <c r="C34" s="2">
        <v>0.16635083123483146</v>
      </c>
    </row>
    <row r="35" spans="1:3" x14ac:dyDescent="0.25">
      <c r="A35" s="1">
        <v>0.30208333333333331</v>
      </c>
      <c r="B35" s="5">
        <f t="shared" si="3"/>
        <v>45</v>
      </c>
      <c r="C35" s="2">
        <v>0.21505804425127259</v>
      </c>
    </row>
    <row r="36" spans="1:3" x14ac:dyDescent="0.25">
      <c r="A36" s="1">
        <v>0.3125</v>
      </c>
      <c r="B36" s="5">
        <f t="shared" si="3"/>
        <v>60</v>
      </c>
      <c r="C36" s="2">
        <v>0.25915819235302728</v>
      </c>
    </row>
    <row r="37" spans="1:3" x14ac:dyDescent="0.25">
      <c r="A37" s="1">
        <v>0.32291666666666669</v>
      </c>
      <c r="B37" s="5">
        <f t="shared" si="3"/>
        <v>75</v>
      </c>
      <c r="C37" s="2">
        <v>0.29937716694368627</v>
      </c>
    </row>
    <row r="38" spans="1:3" x14ac:dyDescent="0.25">
      <c r="A38" s="1">
        <v>0.33333333333333331</v>
      </c>
      <c r="B38" s="5">
        <f t="shared" si="3"/>
        <v>90</v>
      </c>
      <c r="C38" s="2">
        <v>0.33500992455656353</v>
      </c>
    </row>
    <row r="39" spans="1:3" x14ac:dyDescent="0.25">
      <c r="A39" s="1">
        <v>0.34375</v>
      </c>
      <c r="B39" s="5">
        <f t="shared" si="3"/>
        <v>105</v>
      </c>
      <c r="C39" s="2">
        <v>0.37059973746780805</v>
      </c>
    </row>
    <row r="40" spans="1:3" x14ac:dyDescent="0.25">
      <c r="A40" s="1">
        <v>0.35416666666666669</v>
      </c>
      <c r="B40" s="5">
        <f t="shared" si="3"/>
        <v>120</v>
      </c>
      <c r="C40" s="2">
        <v>0.40363419627530628</v>
      </c>
    </row>
    <row r="41" spans="1:3" x14ac:dyDescent="0.25">
      <c r="A41" s="1">
        <v>0.36458333333333331</v>
      </c>
      <c r="B41" s="5">
        <f t="shared" si="3"/>
        <v>135</v>
      </c>
      <c r="C41" s="2">
        <v>0.43233164723224948</v>
      </c>
    </row>
    <row r="42" spans="1:3" x14ac:dyDescent="0.25">
      <c r="A42" s="1">
        <v>0.375</v>
      </c>
      <c r="B42" s="5">
        <f t="shared" si="3"/>
        <v>150</v>
      </c>
      <c r="C42" s="2">
        <v>0.45873284802923109</v>
      </c>
    </row>
    <row r="43" spans="1:3" x14ac:dyDescent="0.25">
      <c r="A43" s="1">
        <v>0.38541666666666669</v>
      </c>
      <c r="B43" s="5">
        <f t="shared" si="3"/>
        <v>165</v>
      </c>
      <c r="C43" s="2">
        <v>0.48401901554944005</v>
      </c>
    </row>
    <row r="44" spans="1:3" x14ac:dyDescent="0.25">
      <c r="A44" s="1">
        <v>0.39583333333333331</v>
      </c>
      <c r="B44" s="5">
        <f t="shared" si="3"/>
        <v>180</v>
      </c>
      <c r="C44" s="2">
        <v>0.50779308083899077</v>
      </c>
    </row>
    <row r="45" spans="1:3" x14ac:dyDescent="0.25">
      <c r="A45" s="1">
        <v>0.40625</v>
      </c>
      <c r="B45" s="5">
        <f t="shared" si="3"/>
        <v>195</v>
      </c>
      <c r="C45" s="2">
        <v>0.53201380860738345</v>
      </c>
    </row>
    <row r="46" spans="1:3" x14ac:dyDescent="0.25">
      <c r="A46" s="1">
        <v>0.41666666666666669</v>
      </c>
      <c r="B46" s="5">
        <f t="shared" si="3"/>
        <v>210</v>
      </c>
      <c r="C46" s="2">
        <v>0.55507583988373932</v>
      </c>
    </row>
    <row r="47" spans="1:3" x14ac:dyDescent="0.25">
      <c r="A47" s="1">
        <v>0.42708333333333331</v>
      </c>
      <c r="B47" s="5">
        <f t="shared" si="3"/>
        <v>225</v>
      </c>
      <c r="C47" s="2">
        <v>0.57738164456269347</v>
      </c>
    </row>
    <row r="48" spans="1:3" x14ac:dyDescent="0.25">
      <c r="A48" s="1">
        <v>0.4375</v>
      </c>
      <c r="B48" s="5">
        <f t="shared" si="3"/>
        <v>240</v>
      </c>
      <c r="C48" s="2">
        <v>0.59937039020570315</v>
      </c>
    </row>
    <row r="49" spans="1:4" x14ac:dyDescent="0.25">
      <c r="A49" s="1">
        <v>0.44791666666666669</v>
      </c>
      <c r="B49" s="5">
        <f t="shared" si="3"/>
        <v>255</v>
      </c>
      <c r="C49" s="2">
        <v>0.62363306699470433</v>
      </c>
    </row>
    <row r="50" spans="1:4" x14ac:dyDescent="0.25">
      <c r="A50" s="1">
        <v>0.45833333333333331</v>
      </c>
      <c r="B50" s="5">
        <f t="shared" si="3"/>
        <v>270</v>
      </c>
      <c r="C50" s="2">
        <v>0.64753512573590422</v>
      </c>
    </row>
    <row r="51" spans="1:4" x14ac:dyDescent="0.25">
      <c r="A51" s="1">
        <v>0.46875</v>
      </c>
      <c r="B51" s="5">
        <f t="shared" si="3"/>
        <v>285</v>
      </c>
      <c r="C51" s="2">
        <v>0.67439933922069162</v>
      </c>
    </row>
    <row r="52" spans="1:4" x14ac:dyDescent="0.25">
      <c r="A52" s="1">
        <v>0.47916666666666669</v>
      </c>
      <c r="B52" s="5">
        <f t="shared" si="3"/>
        <v>300</v>
      </c>
      <c r="C52" s="2">
        <v>0.70263932964598785</v>
      </c>
    </row>
    <row r="53" spans="1:4" x14ac:dyDescent="0.25">
      <c r="A53" s="1">
        <v>0.48958333333333331</v>
      </c>
      <c r="B53" s="5">
        <f t="shared" si="3"/>
        <v>315</v>
      </c>
      <c r="C53" s="2">
        <v>0.7330421979726599</v>
      </c>
    </row>
    <row r="54" spans="1:4" x14ac:dyDescent="0.25">
      <c r="A54" s="1">
        <v>0.5</v>
      </c>
      <c r="B54" s="5">
        <f t="shared" si="3"/>
        <v>330</v>
      </c>
      <c r="C54" s="2">
        <v>0.76438663175505228</v>
      </c>
    </row>
    <row r="55" spans="1:4" x14ac:dyDescent="0.25">
      <c r="A55" s="1">
        <v>0.51041666666666663</v>
      </c>
      <c r="B55" s="5">
        <f t="shared" si="3"/>
        <v>345</v>
      </c>
      <c r="C55" s="2">
        <v>0.79944585802845447</v>
      </c>
    </row>
    <row r="56" spans="1:4" x14ac:dyDescent="0.25">
      <c r="A56" s="1">
        <v>0.52083333333333337</v>
      </c>
      <c r="B56" s="5">
        <f t="shared" si="3"/>
        <v>360</v>
      </c>
      <c r="C56" s="2">
        <v>0.84102494815018447</v>
      </c>
    </row>
    <row r="57" spans="1:4" x14ac:dyDescent="0.25">
      <c r="A57" s="1">
        <v>0.53125</v>
      </c>
      <c r="B57" s="5">
        <f t="shared" si="3"/>
        <v>375</v>
      </c>
      <c r="C57" s="2">
        <v>0.89768741157548759</v>
      </c>
    </row>
    <row r="58" spans="1:4" x14ac:dyDescent="0.25">
      <c r="A58" s="1">
        <v>0.54166666666666663</v>
      </c>
      <c r="B58" s="5">
        <f t="shared" si="3"/>
        <v>390</v>
      </c>
      <c r="C58" s="2">
        <v>1</v>
      </c>
    </row>
    <row r="61" spans="1:4" ht="44.25" customHeight="1" x14ac:dyDescent="0.25">
      <c r="A61" s="9" t="s">
        <v>9</v>
      </c>
      <c r="B61" s="10" t="s">
        <v>10</v>
      </c>
      <c r="C61" s="9" t="s">
        <v>7</v>
      </c>
    </row>
    <row r="62" spans="1:4" x14ac:dyDescent="0.25">
      <c r="A62" s="1">
        <v>0.27083333333333331</v>
      </c>
      <c r="B62" s="11">
        <f>(HOUR(A62)+MINUTE(A62)/60)/24</f>
        <v>0.27083333333333331</v>
      </c>
      <c r="C62" s="2">
        <v>0</v>
      </c>
      <c r="D62" s="2">
        <v>0</v>
      </c>
    </row>
    <row r="63" spans="1:4" x14ac:dyDescent="0.25">
      <c r="A63" s="1">
        <v>0.28125</v>
      </c>
      <c r="B63" s="11">
        <f t="shared" ref="B63:B88" si="4">(HOUR(A63)+MINUTE(A63)/60)/24</f>
        <v>0.28125</v>
      </c>
      <c r="C63" s="2">
        <v>0.11331527309018055</v>
      </c>
      <c r="D63" s="2">
        <v>0.14499999999999999</v>
      </c>
    </row>
    <row r="64" spans="1:4" x14ac:dyDescent="0.25">
      <c r="A64" s="1">
        <v>0.29166666666666669</v>
      </c>
      <c r="B64" s="11">
        <f t="shared" si="4"/>
        <v>0.29166666666666669</v>
      </c>
      <c r="C64" s="2">
        <v>0.16635083123483146</v>
      </c>
      <c r="D64" s="2">
        <v>0.17499999999999999</v>
      </c>
    </row>
    <row r="65" spans="1:25" x14ac:dyDescent="0.25">
      <c r="A65" s="1">
        <v>0.30208333333333331</v>
      </c>
      <c r="B65" s="11">
        <f t="shared" si="4"/>
        <v>0.30208333333333331</v>
      </c>
      <c r="C65" s="2">
        <v>0.21505804425127259</v>
      </c>
      <c r="D65" s="2">
        <v>0.21505804425127259</v>
      </c>
    </row>
    <row r="66" spans="1:25" x14ac:dyDescent="0.25">
      <c r="A66" s="1">
        <v>0.3125</v>
      </c>
      <c r="B66" s="11">
        <f t="shared" si="4"/>
        <v>0.3125</v>
      </c>
      <c r="C66" s="2">
        <v>0.25915819235302728</v>
      </c>
      <c r="D66" s="2">
        <v>0.25915819235302728</v>
      </c>
      <c r="V66" s="11">
        <v>0.27083333333333331</v>
      </c>
      <c r="Y66">
        <f>-10517*POWER(V66,6)+30243*POWER(V66,5)-35041*POWER(V66,4)+21109*POWER(V66,3)-7012.1*POWER(V66,2)+1225.5*V66-88.279</f>
        <v>1.903585553202447E-2</v>
      </c>
    </row>
    <row r="67" spans="1:25" x14ac:dyDescent="0.25">
      <c r="A67" s="1">
        <v>0.32291666666666669</v>
      </c>
      <c r="B67" s="11">
        <f t="shared" si="4"/>
        <v>0.32291666666666669</v>
      </c>
      <c r="C67" s="2">
        <v>0.29937716694368627</v>
      </c>
      <c r="D67" s="2">
        <v>0.29937716694368627</v>
      </c>
      <c r="V67">
        <v>0.54166666666666663</v>
      </c>
      <c r="Y67">
        <f>-13909*POWER(V67,6)+38654*POWER(V67,5)-43638*POWER(V67,4)+25742*POWER(V67,3)-8400*POWER(V67,2)+1444.5*V67-102.48</f>
        <v>0.98213728769998454</v>
      </c>
    </row>
    <row r="68" spans="1:25" x14ac:dyDescent="0.25">
      <c r="A68" s="1">
        <v>0.33333333333333331</v>
      </c>
      <c r="B68" s="11">
        <f t="shared" si="4"/>
        <v>0.33333333333333331</v>
      </c>
      <c r="C68" s="2">
        <v>0.33500992455656353</v>
      </c>
      <c r="D68" s="2">
        <v>0.33500992455656353</v>
      </c>
    </row>
    <row r="69" spans="1:25" x14ac:dyDescent="0.25">
      <c r="A69" s="1">
        <v>0.34375</v>
      </c>
      <c r="B69" s="11">
        <f t="shared" si="4"/>
        <v>0.34375</v>
      </c>
      <c r="C69" s="2">
        <v>0.37059973746780805</v>
      </c>
      <c r="D69" s="2">
        <v>0.37059973746780805</v>
      </c>
      <c r="E69" s="1"/>
      <c r="G69" s="1"/>
    </row>
    <row r="70" spans="1:25" x14ac:dyDescent="0.25">
      <c r="A70" s="1">
        <v>0.35416666666666669</v>
      </c>
      <c r="B70" s="11">
        <f t="shared" si="4"/>
        <v>0.35416666666666669</v>
      </c>
      <c r="C70" s="2">
        <v>0.40363419627530628</v>
      </c>
      <c r="D70" s="2">
        <v>0.40363419627530628</v>
      </c>
      <c r="E70" s="1"/>
    </row>
    <row r="71" spans="1:25" x14ac:dyDescent="0.25">
      <c r="A71" s="1">
        <v>0.36458333333333331</v>
      </c>
      <c r="B71" s="11">
        <f t="shared" si="4"/>
        <v>0.36458333333333331</v>
      </c>
      <c r="C71" s="2">
        <v>0.43233164723224948</v>
      </c>
      <c r="D71" s="2">
        <v>0.43233164723224948</v>
      </c>
    </row>
    <row r="72" spans="1:25" x14ac:dyDescent="0.25">
      <c r="A72" s="1">
        <v>0.375</v>
      </c>
      <c r="B72" s="11">
        <f t="shared" si="4"/>
        <v>0.375</v>
      </c>
      <c r="C72" s="2">
        <v>0.45873284802923109</v>
      </c>
      <c r="D72" s="2">
        <v>0.45873284802923109</v>
      </c>
      <c r="E72" s="1"/>
    </row>
    <row r="73" spans="1:25" x14ac:dyDescent="0.25">
      <c r="A73" s="1">
        <v>0.38541666666666669</v>
      </c>
      <c r="B73" s="11">
        <f t="shared" si="4"/>
        <v>0.38541666666666669</v>
      </c>
      <c r="C73" s="2">
        <v>0.48401901554944005</v>
      </c>
      <c r="D73" s="2">
        <v>0.48401901554944005</v>
      </c>
    </row>
    <row r="74" spans="1:25" x14ac:dyDescent="0.25">
      <c r="A74" s="1">
        <v>0.39583333333333331</v>
      </c>
      <c r="B74" s="11">
        <f t="shared" si="4"/>
        <v>0.39583333333333331</v>
      </c>
      <c r="C74" s="2">
        <v>0.50779308083899077</v>
      </c>
      <c r="D74" s="2">
        <v>0.50779308083899077</v>
      </c>
    </row>
    <row r="75" spans="1:25" x14ac:dyDescent="0.25">
      <c r="A75" s="1">
        <v>0.40625</v>
      </c>
      <c r="B75" s="11">
        <f t="shared" si="4"/>
        <v>0.40625</v>
      </c>
      <c r="C75" s="2">
        <v>0.53201380860738345</v>
      </c>
      <c r="D75" s="2">
        <v>0.53201380860738345</v>
      </c>
    </row>
    <row r="76" spans="1:25" x14ac:dyDescent="0.25">
      <c r="A76" s="1">
        <v>0.41666666666666669</v>
      </c>
      <c r="B76" s="11">
        <f t="shared" si="4"/>
        <v>0.41666666666666669</v>
      </c>
      <c r="C76" s="2">
        <v>0.55507583988373932</v>
      </c>
      <c r="D76" s="2">
        <v>0.55507583988373932</v>
      </c>
    </row>
    <row r="77" spans="1:25" x14ac:dyDescent="0.25">
      <c r="A77" s="1">
        <v>0.42708333333333331</v>
      </c>
      <c r="B77" s="11">
        <f t="shared" si="4"/>
        <v>0.42708333333333331</v>
      </c>
      <c r="C77" s="2">
        <v>0.57738164456269347</v>
      </c>
      <c r="D77" s="2">
        <v>0.57738164456269347</v>
      </c>
    </row>
    <row r="78" spans="1:25" x14ac:dyDescent="0.25">
      <c r="A78" s="1">
        <v>0.4375</v>
      </c>
      <c r="B78" s="11">
        <f t="shared" si="4"/>
        <v>0.4375</v>
      </c>
      <c r="C78" s="2">
        <v>0.59937039020570315</v>
      </c>
      <c r="D78" s="2">
        <v>0.59937039020570315</v>
      </c>
    </row>
    <row r="79" spans="1:25" x14ac:dyDescent="0.25">
      <c r="A79" s="1">
        <v>0.44791666666666669</v>
      </c>
      <c r="B79" s="11">
        <f t="shared" si="4"/>
        <v>0.44791666666666669</v>
      </c>
      <c r="C79" s="2">
        <v>0.62363306699470433</v>
      </c>
      <c r="D79" s="2">
        <v>0.62363306699470433</v>
      </c>
    </row>
    <row r="80" spans="1:25" x14ac:dyDescent="0.25">
      <c r="A80" s="1">
        <v>0.45833333333333331</v>
      </c>
      <c r="B80" s="11">
        <f t="shared" si="4"/>
        <v>0.45833333333333331</v>
      </c>
      <c r="C80" s="2">
        <v>0.64753512573590422</v>
      </c>
      <c r="D80" s="2">
        <v>0.64753512573590422</v>
      </c>
    </row>
    <row r="81" spans="1:4" x14ac:dyDescent="0.25">
      <c r="A81" s="1">
        <v>0.46875</v>
      </c>
      <c r="B81" s="11">
        <f t="shared" si="4"/>
        <v>0.46875</v>
      </c>
      <c r="C81" s="2">
        <v>0.67439933922069162</v>
      </c>
      <c r="D81" s="2">
        <v>0.67439933922069162</v>
      </c>
    </row>
    <row r="82" spans="1:4" x14ac:dyDescent="0.25">
      <c r="A82" s="1">
        <v>0.47916666666666669</v>
      </c>
      <c r="B82" s="11">
        <f t="shared" si="4"/>
        <v>0.47916666666666669</v>
      </c>
      <c r="C82" s="2">
        <v>0.70263932964598785</v>
      </c>
      <c r="D82" s="2">
        <v>0.70263932964598785</v>
      </c>
    </row>
    <row r="83" spans="1:4" x14ac:dyDescent="0.25">
      <c r="A83" s="1">
        <v>0.48958333333333331</v>
      </c>
      <c r="B83" s="11">
        <f t="shared" si="4"/>
        <v>0.48958333333333331</v>
      </c>
      <c r="C83" s="2">
        <v>0.7330421979726599</v>
      </c>
      <c r="D83" s="2">
        <v>0.7330421979726599</v>
      </c>
    </row>
    <row r="84" spans="1:4" x14ac:dyDescent="0.25">
      <c r="A84" s="1">
        <v>0.5</v>
      </c>
      <c r="B84" s="11">
        <f t="shared" si="4"/>
        <v>0.5</v>
      </c>
      <c r="C84" s="2">
        <v>0.76438663175505228</v>
      </c>
      <c r="D84" s="2">
        <v>0.76438663175505228</v>
      </c>
    </row>
    <row r="85" spans="1:4" x14ac:dyDescent="0.25">
      <c r="A85" s="1">
        <v>0.51041666666666663</v>
      </c>
      <c r="B85" s="11">
        <f t="shared" si="4"/>
        <v>0.51041666666666663</v>
      </c>
      <c r="C85" s="2">
        <v>0.79944585802845447</v>
      </c>
      <c r="D85" s="2">
        <v>0.79944585802845447</v>
      </c>
    </row>
    <row r="86" spans="1:4" x14ac:dyDescent="0.25">
      <c r="A86" s="1">
        <v>0.52083333333333337</v>
      </c>
      <c r="B86" s="11">
        <f t="shared" si="4"/>
        <v>0.52083333333333337</v>
      </c>
      <c r="C86" s="2">
        <v>0.84102494815018447</v>
      </c>
      <c r="D86" s="2">
        <v>0.84102494815018447</v>
      </c>
    </row>
    <row r="87" spans="1:4" x14ac:dyDescent="0.25">
      <c r="A87" s="1">
        <v>0.53125</v>
      </c>
      <c r="B87" s="11">
        <f t="shared" si="4"/>
        <v>0.53125</v>
      </c>
      <c r="C87" s="2">
        <v>0.89768741157548759</v>
      </c>
      <c r="D87" s="2">
        <v>0.89768741157548759</v>
      </c>
    </row>
    <row r="88" spans="1:4" x14ac:dyDescent="0.25">
      <c r="A88" s="1">
        <v>0.54166666666666663</v>
      </c>
      <c r="B88" s="11">
        <f t="shared" si="4"/>
        <v>0.54166666666666663</v>
      </c>
      <c r="C88" s="2">
        <v>1</v>
      </c>
      <c r="D88" s="2">
        <v>1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D1" sqref="D1"/>
    </sheetView>
  </sheetViews>
  <sheetFormatPr defaultRowHeight="15" x14ac:dyDescent="0.25"/>
  <sheetData>
    <row r="1" spans="1:3" ht="45" x14ac:dyDescent="0.25">
      <c r="A1" s="9" t="s">
        <v>9</v>
      </c>
      <c r="B1" s="10" t="s">
        <v>10</v>
      </c>
      <c r="C1" s="9" t="s">
        <v>7</v>
      </c>
    </row>
    <row r="2" spans="1:3" x14ac:dyDescent="0.25">
      <c r="A2" s="1">
        <v>0.27083333333333331</v>
      </c>
      <c r="B2" s="11">
        <f>(HOUR(A2)+MINUTE(A2)/60)/24</f>
        <v>0.27083333333333331</v>
      </c>
      <c r="C2" s="2">
        <v>0</v>
      </c>
    </row>
    <row r="3" spans="1:3" x14ac:dyDescent="0.25">
      <c r="A3" s="1">
        <v>0.28125</v>
      </c>
      <c r="B3" s="11">
        <f t="shared" ref="B3:B28" si="0">(HOUR(A3)+MINUTE(A3)/60)/24</f>
        <v>0.28125</v>
      </c>
      <c r="C3" s="2">
        <v>0.11331527309018055</v>
      </c>
    </row>
    <row r="4" spans="1:3" x14ac:dyDescent="0.25">
      <c r="A4" s="1">
        <v>0.29166666666666669</v>
      </c>
      <c r="B4" s="11">
        <f t="shared" si="0"/>
        <v>0.29166666666666669</v>
      </c>
      <c r="C4" s="2">
        <v>0.16635083123483146</v>
      </c>
    </row>
    <row r="5" spans="1:3" x14ac:dyDescent="0.25">
      <c r="A5" s="1">
        <v>0.30208333333333331</v>
      </c>
      <c r="B5" s="11">
        <f t="shared" si="0"/>
        <v>0.30208333333333331</v>
      </c>
      <c r="C5" s="2">
        <v>0.21505804425127259</v>
      </c>
    </row>
    <row r="6" spans="1:3" x14ac:dyDescent="0.25">
      <c r="A6" s="1">
        <v>0.3125</v>
      </c>
      <c r="B6" s="11">
        <f t="shared" si="0"/>
        <v>0.3125</v>
      </c>
      <c r="C6" s="2">
        <v>0.25915819235302728</v>
      </c>
    </row>
    <row r="7" spans="1:3" x14ac:dyDescent="0.25">
      <c r="A7" s="1">
        <v>0.32291666666666669</v>
      </c>
      <c r="B7" s="11">
        <f t="shared" si="0"/>
        <v>0.32291666666666669</v>
      </c>
      <c r="C7" s="2">
        <v>0.29937716694368627</v>
      </c>
    </row>
    <row r="8" spans="1:3" x14ac:dyDescent="0.25">
      <c r="A8" s="1">
        <v>0.33333333333333331</v>
      </c>
      <c r="B8" s="11">
        <f t="shared" si="0"/>
        <v>0.33333333333333331</v>
      </c>
      <c r="C8" s="2">
        <v>0.33500992455656353</v>
      </c>
    </row>
    <row r="9" spans="1:3" x14ac:dyDescent="0.25">
      <c r="A9" s="1">
        <v>0.34375</v>
      </c>
      <c r="B9" s="11">
        <f t="shared" si="0"/>
        <v>0.34375</v>
      </c>
      <c r="C9" s="2">
        <v>0.37059973746780805</v>
      </c>
    </row>
    <row r="10" spans="1:3" x14ac:dyDescent="0.25">
      <c r="A10" s="1">
        <v>0.35416666666666669</v>
      </c>
      <c r="B10" s="11">
        <f t="shared" si="0"/>
        <v>0.35416666666666669</v>
      </c>
      <c r="C10" s="2">
        <v>0.40363419627530628</v>
      </c>
    </row>
    <row r="11" spans="1:3" x14ac:dyDescent="0.25">
      <c r="A11" s="1">
        <v>0.36458333333333331</v>
      </c>
      <c r="B11" s="11">
        <f t="shared" si="0"/>
        <v>0.36458333333333331</v>
      </c>
      <c r="C11" s="2">
        <v>0.43233164723224948</v>
      </c>
    </row>
    <row r="12" spans="1:3" x14ac:dyDescent="0.25">
      <c r="A12" s="1">
        <v>0.375</v>
      </c>
      <c r="B12" s="11">
        <f t="shared" si="0"/>
        <v>0.375</v>
      </c>
      <c r="C12" s="2">
        <v>0.45873284802923109</v>
      </c>
    </row>
    <row r="13" spans="1:3" x14ac:dyDescent="0.25">
      <c r="A13" s="1">
        <v>0.38541666666666669</v>
      </c>
      <c r="B13" s="11">
        <f t="shared" si="0"/>
        <v>0.38541666666666669</v>
      </c>
      <c r="C13" s="2">
        <v>0.48401901554944005</v>
      </c>
    </row>
    <row r="14" spans="1:3" x14ac:dyDescent="0.25">
      <c r="A14" s="1">
        <v>0.39583333333333331</v>
      </c>
      <c r="B14" s="11">
        <f t="shared" si="0"/>
        <v>0.39583333333333331</v>
      </c>
      <c r="C14" s="2">
        <v>0.50779308083899077</v>
      </c>
    </row>
    <row r="15" spans="1:3" x14ac:dyDescent="0.25">
      <c r="A15" s="1">
        <v>0.40625</v>
      </c>
      <c r="B15" s="11">
        <f t="shared" si="0"/>
        <v>0.40625</v>
      </c>
      <c r="C15" s="2">
        <v>0.53201380860738345</v>
      </c>
    </row>
    <row r="16" spans="1:3" x14ac:dyDescent="0.25">
      <c r="A16" s="1">
        <v>0.41666666666666669</v>
      </c>
      <c r="B16" s="11">
        <f t="shared" si="0"/>
        <v>0.41666666666666669</v>
      </c>
      <c r="C16" s="2">
        <v>0.55507583988373932</v>
      </c>
    </row>
    <row r="17" spans="1:3" x14ac:dyDescent="0.25">
      <c r="A17" s="1">
        <v>0.42708333333333331</v>
      </c>
      <c r="B17" s="11">
        <f t="shared" si="0"/>
        <v>0.42708333333333331</v>
      </c>
      <c r="C17" s="2">
        <v>0.57738164456269347</v>
      </c>
    </row>
    <row r="18" spans="1:3" x14ac:dyDescent="0.25">
      <c r="A18" s="1">
        <v>0.4375</v>
      </c>
      <c r="B18" s="11">
        <f t="shared" si="0"/>
        <v>0.4375</v>
      </c>
      <c r="C18" s="2">
        <v>0.59937039020570315</v>
      </c>
    </row>
    <row r="19" spans="1:3" x14ac:dyDescent="0.25">
      <c r="A19" s="1">
        <v>0.44791666666666669</v>
      </c>
      <c r="B19" s="11">
        <f t="shared" si="0"/>
        <v>0.44791666666666669</v>
      </c>
      <c r="C19" s="2">
        <v>0.62363306699470433</v>
      </c>
    </row>
    <row r="20" spans="1:3" x14ac:dyDescent="0.25">
      <c r="A20" s="1">
        <v>0.45833333333333331</v>
      </c>
      <c r="B20" s="11">
        <f t="shared" si="0"/>
        <v>0.45833333333333331</v>
      </c>
      <c r="C20" s="2">
        <v>0.64753512573590422</v>
      </c>
    </row>
    <row r="21" spans="1:3" x14ac:dyDescent="0.25">
      <c r="A21" s="1">
        <v>0.46875</v>
      </c>
      <c r="B21" s="11">
        <f t="shared" si="0"/>
        <v>0.46875</v>
      </c>
      <c r="C21" s="2">
        <v>0.67439933922069162</v>
      </c>
    </row>
    <row r="22" spans="1:3" x14ac:dyDescent="0.25">
      <c r="A22" s="1">
        <v>0.47916666666666669</v>
      </c>
      <c r="B22" s="11">
        <f t="shared" si="0"/>
        <v>0.47916666666666669</v>
      </c>
      <c r="C22" s="2">
        <v>0.70263932964598785</v>
      </c>
    </row>
    <row r="23" spans="1:3" x14ac:dyDescent="0.25">
      <c r="A23" s="1">
        <v>0.48958333333333331</v>
      </c>
      <c r="B23" s="11">
        <f t="shared" si="0"/>
        <v>0.48958333333333331</v>
      </c>
      <c r="C23" s="2">
        <v>0.7330421979726599</v>
      </c>
    </row>
    <row r="24" spans="1:3" x14ac:dyDescent="0.25">
      <c r="A24" s="1">
        <v>0.5</v>
      </c>
      <c r="B24" s="11">
        <f t="shared" si="0"/>
        <v>0.5</v>
      </c>
      <c r="C24" s="2">
        <v>0.76438663175505228</v>
      </c>
    </row>
    <row r="25" spans="1:3" x14ac:dyDescent="0.25">
      <c r="A25" s="1">
        <v>0.51041666666666663</v>
      </c>
      <c r="B25" s="11">
        <f t="shared" si="0"/>
        <v>0.51041666666666663</v>
      </c>
      <c r="C25" s="2">
        <v>0.79944585802845447</v>
      </c>
    </row>
    <row r="26" spans="1:3" x14ac:dyDescent="0.25">
      <c r="A26" s="1">
        <v>0.52083333333333337</v>
      </c>
      <c r="B26" s="11">
        <f t="shared" si="0"/>
        <v>0.52083333333333337</v>
      </c>
      <c r="C26" s="2">
        <v>0.84102494815018447</v>
      </c>
    </row>
    <row r="27" spans="1:3" x14ac:dyDescent="0.25">
      <c r="A27" s="1">
        <v>0.53125</v>
      </c>
      <c r="B27" s="11">
        <f t="shared" si="0"/>
        <v>0.53125</v>
      </c>
      <c r="C27" s="2">
        <v>0.89768741157548759</v>
      </c>
    </row>
    <row r="28" spans="1:3" x14ac:dyDescent="0.25">
      <c r="A28" s="1">
        <v>0.54166666666666663</v>
      </c>
      <c r="B28" s="11">
        <f t="shared" si="0"/>
        <v>0.54166666666666663</v>
      </c>
      <c r="C28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Day Volume Projection</vt:lpstr>
      <vt:lpstr>Curve Fitting Trials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LELAND  TANNER</dc:creator>
  <cp:lastModifiedBy>Sonata</cp:lastModifiedBy>
  <dcterms:created xsi:type="dcterms:W3CDTF">2011-01-21T15:01:49Z</dcterms:created>
  <dcterms:modified xsi:type="dcterms:W3CDTF">2011-04-12T19:57:00Z</dcterms:modified>
</cp:coreProperties>
</file>